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45" yWindow="450" windowWidth="18195" windowHeight="5700"/>
  </bookViews>
  <sheets>
    <sheet name="Overall Ridership Summary" sheetId="1" r:id="rId1"/>
    <sheet name="Boarding Counts per Hour" sheetId="6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J6" i="1"/>
  <c r="J12"/>
  <c r="J7"/>
  <c r="J8"/>
  <c r="J9"/>
  <c r="J10"/>
  <c r="L10"/>
  <c r="J11"/>
  <c r="K12"/>
  <c r="J16"/>
  <c r="J47"/>
  <c r="K16"/>
  <c r="J17"/>
  <c r="K17"/>
  <c r="J18"/>
  <c r="K18"/>
  <c r="J19"/>
  <c r="K19"/>
  <c r="J20"/>
  <c r="L20"/>
  <c r="K20"/>
  <c r="J21"/>
  <c r="K21"/>
  <c r="J22"/>
  <c r="L22"/>
  <c r="K22"/>
  <c r="J23"/>
  <c r="K23"/>
  <c r="J24"/>
  <c r="L24"/>
  <c r="K24"/>
  <c r="J25"/>
  <c r="K25"/>
  <c r="J26"/>
  <c r="L26"/>
  <c r="K26"/>
  <c r="J27"/>
  <c r="K27"/>
  <c r="J28"/>
  <c r="L28"/>
  <c r="K28"/>
  <c r="J29"/>
  <c r="K29"/>
  <c r="J30"/>
  <c r="L30"/>
  <c r="K30"/>
  <c r="J31"/>
  <c r="K31"/>
  <c r="J32"/>
  <c r="L32"/>
  <c r="K32"/>
  <c r="J33"/>
  <c r="K33"/>
  <c r="J34"/>
  <c r="L34"/>
  <c r="K34"/>
  <c r="J35"/>
  <c r="K35"/>
  <c r="J36"/>
  <c r="L36"/>
  <c r="K36"/>
  <c r="J37"/>
  <c r="K37"/>
  <c r="J38"/>
  <c r="L38"/>
  <c r="K38"/>
  <c r="J39"/>
  <c r="K39"/>
  <c r="J40"/>
  <c r="L40"/>
  <c r="K40"/>
  <c r="J41"/>
  <c r="K41"/>
  <c r="J42"/>
  <c r="L42"/>
  <c r="K42"/>
  <c r="J43"/>
  <c r="K43"/>
  <c r="J44"/>
  <c r="L44"/>
  <c r="K44"/>
  <c r="J45"/>
  <c r="K45"/>
  <c r="J46"/>
  <c r="K46"/>
  <c r="K47"/>
  <c r="K49"/>
  <c r="M46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1"/>
  <c r="M10"/>
  <c r="M9"/>
  <c r="M8"/>
  <c r="M7"/>
  <c r="M6"/>
  <c r="I47"/>
  <c r="H47"/>
  <c r="G47"/>
  <c r="F47"/>
  <c r="M47"/>
  <c r="E47"/>
  <c r="D47"/>
  <c r="C47"/>
  <c r="P47"/>
  <c r="P49"/>
  <c r="O47"/>
  <c r="O49"/>
  <c r="N47"/>
  <c r="N49"/>
  <c r="L46"/>
  <c r="L43"/>
  <c r="L41"/>
  <c r="L39"/>
  <c r="L37"/>
  <c r="L35"/>
  <c r="L33"/>
  <c r="L31"/>
  <c r="L29"/>
  <c r="L27"/>
  <c r="L25"/>
  <c r="L23"/>
  <c r="L21"/>
  <c r="L45"/>
  <c r="L19"/>
  <c r="L18"/>
  <c r="L17"/>
  <c r="L11"/>
  <c r="L9"/>
  <c r="L7"/>
  <c r="I12"/>
  <c r="I49"/>
  <c r="E12"/>
  <c r="D12"/>
  <c r="D49"/>
  <c r="C12"/>
  <c r="F12"/>
  <c r="M12"/>
  <c r="G12"/>
  <c r="H12"/>
  <c r="H49"/>
  <c r="L8"/>
  <c r="L12"/>
  <c r="J49"/>
  <c r="C49"/>
  <c r="L16"/>
  <c r="G49"/>
  <c r="E49"/>
  <c r="M49"/>
  <c r="L6"/>
  <c r="L47"/>
  <c r="L49"/>
  <c r="F49"/>
</calcChain>
</file>

<file path=xl/sharedStrings.xml><?xml version="1.0" encoding="utf-8"?>
<sst xmlns="http://schemas.openxmlformats.org/spreadsheetml/2006/main" count="295" uniqueCount="105">
  <si>
    <t>Boarding</t>
  </si>
  <si>
    <t>Route #</t>
  </si>
  <si>
    <t>Route Name</t>
  </si>
  <si>
    <t>Mon-Fri</t>
  </si>
  <si>
    <t>Sat</t>
  </si>
  <si>
    <t>Sun</t>
  </si>
  <si>
    <t>Revenue Boarding</t>
  </si>
  <si>
    <t>Transfers</t>
  </si>
  <si>
    <t>Total Boarding</t>
  </si>
  <si>
    <t>R/C Ratio</t>
  </si>
  <si>
    <t>Second Avenue/Shopping Centre</t>
  </si>
  <si>
    <t>-</t>
  </si>
  <si>
    <t>West End</t>
  </si>
  <si>
    <t>North End</t>
  </si>
  <si>
    <t>McKim</t>
  </si>
  <si>
    <t>Kathleen/College Boreal</t>
  </si>
  <si>
    <t>Taxation Special</t>
  </si>
  <si>
    <t>Donovan</t>
  </si>
  <si>
    <t>Howey/Moonlight</t>
  </si>
  <si>
    <t>Howey/Third Avenue</t>
  </si>
  <si>
    <t>Coniston</t>
  </si>
  <si>
    <t>Westmount/Shopping Centre</t>
  </si>
  <si>
    <t>Grandview/Shopping Centre</t>
  </si>
  <si>
    <t>Donovan/North End/Kathleen</t>
  </si>
  <si>
    <t>Paris/LoEllen</t>
  </si>
  <si>
    <t>Ramsey View/Algonquin</t>
  </si>
  <si>
    <t>Paris/LoEllen/Four Corners</t>
  </si>
  <si>
    <t>Howey/Moonlight/Shopping Centre</t>
  </si>
  <si>
    <t>Lasalle/Madison/Cambrian</t>
  </si>
  <si>
    <t>Lasalle/Madison</t>
  </si>
  <si>
    <t>Lasalle Cambrian</t>
  </si>
  <si>
    <t>Garson/Falconbridge</t>
  </si>
  <si>
    <t>Lasalle/Shopping Centre</t>
  </si>
  <si>
    <t>Cambrian Express</t>
  </si>
  <si>
    <t>Barrydowne/Cambrian</t>
  </si>
  <si>
    <t>Barrydowne/Shopping Centre</t>
  </si>
  <si>
    <t>Barrydowne/Madison</t>
  </si>
  <si>
    <t>University via Paris</t>
  </si>
  <si>
    <t>Regent/University</t>
  </si>
  <si>
    <t>Regent/University/Four Corners</t>
  </si>
  <si>
    <t>University/South End</t>
  </si>
  <si>
    <t>WestEnd/Gatchell/Coppercliff</t>
  </si>
  <si>
    <t>Lively</t>
  </si>
  <si>
    <t>Azilda/Chelmsford</t>
  </si>
  <si>
    <t>Val Caron/Hanmer/Capreol</t>
  </si>
  <si>
    <t>Blezard/Elmview</t>
  </si>
  <si>
    <t>Copper/Four Corners</t>
  </si>
  <si>
    <t>Gatchell/Copper Cliff</t>
  </si>
  <si>
    <t>KPI</t>
  </si>
  <si>
    <t>On-Time</t>
  </si>
  <si>
    <t>Early</t>
  </si>
  <si>
    <t>Late</t>
  </si>
  <si>
    <t>Cost</t>
  </si>
  <si>
    <t>Revenue</t>
  </si>
  <si>
    <t>2014 Commuter Route KPIs</t>
  </si>
  <si>
    <t>2014 Urban Route KPIs</t>
  </si>
  <si>
    <t>Service Hrs</t>
  </si>
  <si>
    <t>Total Ridership</t>
  </si>
  <si>
    <t>Commuter Route Total</t>
  </si>
  <si>
    <t>Urban Route Total</t>
  </si>
  <si>
    <t>System Total</t>
  </si>
  <si>
    <t>Route#</t>
  </si>
  <si>
    <t xml:space="preserve"> AM Peak</t>
  </si>
  <si>
    <t xml:space="preserve"> Base</t>
  </si>
  <si>
    <t xml:space="preserve"> PM Peak</t>
  </si>
  <si>
    <t xml:space="preserve"> Evening</t>
  </si>
  <si>
    <t xml:space="preserve"> After 10PM</t>
  </si>
  <si>
    <t>Thresholds</t>
  </si>
  <si>
    <t>Above</t>
  </si>
  <si>
    <t>&gt;26</t>
  </si>
  <si>
    <t>&gt;18</t>
  </si>
  <si>
    <t>&gt;9</t>
  </si>
  <si>
    <t>Average</t>
  </si>
  <si>
    <t>10 to 26</t>
  </si>
  <si>
    <t>6 to 18</t>
  </si>
  <si>
    <t>5 to 9</t>
  </si>
  <si>
    <t>Below</t>
  </si>
  <si>
    <t>Row Labels</t>
  </si>
  <si>
    <t>&gt;45</t>
  </si>
  <si>
    <t>&gt;40</t>
  </si>
  <si>
    <t>15 to 45</t>
  </si>
  <si>
    <t>13 to 40</t>
  </si>
  <si>
    <t>&gt;13</t>
  </si>
  <si>
    <t>5 to 13</t>
  </si>
  <si>
    <t>5&lt;</t>
  </si>
  <si>
    <t>&gt;22</t>
  </si>
  <si>
    <t>7 to 22</t>
  </si>
  <si>
    <t>7&lt;</t>
  </si>
  <si>
    <t>6&lt;</t>
  </si>
  <si>
    <t>&gt;10</t>
  </si>
  <si>
    <t>5 to 10</t>
  </si>
  <si>
    <t>Boarding/HR</t>
  </si>
  <si>
    <t>2014 Weekday Commuter Route Boarding per Service Hour</t>
  </si>
  <si>
    <t>2014 Weekday Urban Route Boarding per Service Hour</t>
  </si>
  <si>
    <t>2014 Saturday Commuter Route Boarding per Service Hour</t>
  </si>
  <si>
    <t>2014 Saturday Urban Route Boarding per Service Hour</t>
  </si>
  <si>
    <t>2014 Sunday Commuter Route Boarding per Service Hour</t>
  </si>
  <si>
    <t>2014 Sunday Urban Route Boarding per Service Hour</t>
  </si>
  <si>
    <t>2014 Transit Usage Summary</t>
  </si>
  <si>
    <t>Index: Weekday Commuter Route Thresholds</t>
  </si>
  <si>
    <t>Index: Weekday Urban Route Thresholds</t>
  </si>
  <si>
    <t>Index: Saturday Commuter Route Thresholds</t>
  </si>
  <si>
    <t>Index: Saturday Urban Route Thresholds</t>
  </si>
  <si>
    <t>Index: Sunday Commuter Route Thresholds</t>
  </si>
  <si>
    <t>Index: Sunday Urban Route Thresholds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</si>
</sst>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25" borderId="0" applyNumberFormat="0" applyBorder="0" applyAlignment="0" applyProtection="0"/>
    <xf numFmtId="0" fontId="4" fillId="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29" borderId="0" applyNumberFormat="0" applyBorder="0" applyAlignment="0" applyProtection="0"/>
    <xf numFmtId="0" fontId="4" fillId="7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32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0" applyNumberFormat="0" applyBorder="0" applyAlignment="0" applyProtection="0"/>
    <xf numFmtId="0" fontId="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18" borderId="0" applyNumberFormat="0" applyBorder="0" applyAlignment="0" applyProtection="0"/>
    <xf numFmtId="0" fontId="6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44" borderId="13" applyNumberFormat="0" applyAlignment="0" applyProtection="0"/>
    <xf numFmtId="0" fontId="8" fillId="6" borderId="13" applyNumberFormat="0" applyAlignment="0" applyProtection="0"/>
    <xf numFmtId="0" fontId="9" fillId="45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" applyNumberFormat="0" applyFill="0" applyAlignment="0" applyProtection="0"/>
    <xf numFmtId="0" fontId="14" fillId="0" borderId="16" applyNumberFormat="0" applyFill="0" applyAlignment="0" applyProtection="0"/>
    <xf numFmtId="0" fontId="15" fillId="0" borderId="2" applyNumberFormat="0" applyFill="0" applyAlignment="0" applyProtection="0"/>
    <xf numFmtId="0" fontId="16" fillId="0" borderId="17" applyNumberFormat="0" applyFill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7" borderId="13" applyNumberFormat="0" applyAlignment="0" applyProtection="0"/>
    <xf numFmtId="0" fontId="18" fillId="6" borderId="13" applyNumberFormat="0" applyAlignment="0" applyProtection="0"/>
    <xf numFmtId="0" fontId="19" fillId="0" borderId="18" applyNumberFormat="0" applyFill="0" applyAlignment="0" applyProtection="0"/>
    <xf numFmtId="0" fontId="20" fillId="0" borderId="4" applyNumberFormat="0" applyFill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49" borderId="19" applyNumberFormat="0" applyFont="0" applyAlignment="0" applyProtection="0"/>
    <xf numFmtId="0" fontId="1" fillId="49" borderId="19" applyNumberFormat="0" applyFont="0" applyAlignment="0" applyProtection="0"/>
    <xf numFmtId="0" fontId="1" fillId="49" borderId="19" applyNumberFormat="0" applyFont="0" applyAlignment="0" applyProtection="0"/>
    <xf numFmtId="0" fontId="23" fillId="44" borderId="20" applyNumberFormat="0" applyAlignment="0" applyProtection="0"/>
    <xf numFmtId="0" fontId="23" fillId="6" borderId="20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6" fillId="0" borderId="5" applyNumberFormat="0" applyFill="0" applyAlignment="0" applyProtection="0"/>
    <xf numFmtId="0" fontId="2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6" xfId="0" applyBorder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6" fillId="50" borderId="6" xfId="0" applyFont="1" applyFill="1" applyBorder="1" applyAlignment="1">
      <alignment horizontal="center" vertical="center" wrapText="1"/>
    </xf>
    <xf numFmtId="0" fontId="28" fillId="0" borderId="6" xfId="0" applyFont="1" applyFill="1" applyBorder="1"/>
    <xf numFmtId="0" fontId="0" fillId="0" borderId="0" xfId="0" applyAlignment="1">
      <alignment horizontal="center"/>
    </xf>
    <xf numFmtId="0" fontId="26" fillId="51" borderId="7" xfId="0" applyFont="1" applyFill="1" applyBorder="1" applyAlignment="1">
      <alignment wrapText="1"/>
    </xf>
    <xf numFmtId="0" fontId="26" fillId="51" borderId="6" xfId="0" applyFont="1" applyFill="1" applyBorder="1" applyAlignment="1">
      <alignment horizontal="center" vertical="center" wrapText="1"/>
    </xf>
    <xf numFmtId="9" fontId="4" fillId="0" borderId="6" xfId="134" applyFont="1" applyBorder="1" applyAlignment="1">
      <alignment horizontal="center"/>
    </xf>
    <xf numFmtId="9" fontId="4" fillId="0" borderId="6" xfId="134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4" fillId="0" borderId="0" xfId="54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4" fillId="0" borderId="0" xfId="134" applyFont="1" applyFill="1" applyBorder="1" applyAlignment="1">
      <alignment horizontal="center"/>
    </xf>
    <xf numFmtId="9" fontId="0" fillId="0" borderId="0" xfId="0" applyNumberFormat="1"/>
    <xf numFmtId="9" fontId="4" fillId="0" borderId="0" xfId="134" applyFont="1" applyAlignment="1">
      <alignment horizontal="center"/>
    </xf>
    <xf numFmtId="44" fontId="4" fillId="0" borderId="6" xfId="54" applyFont="1" applyBorder="1" applyAlignment="1">
      <alignment horizontal="center"/>
    </xf>
    <xf numFmtId="0" fontId="0" fillId="0" borderId="0" xfId="0" applyFill="1" applyBorder="1"/>
    <xf numFmtId="44" fontId="4" fillId="0" borderId="6" xfId="54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9" fontId="4" fillId="0" borderId="8" xfId="134" applyFont="1" applyBorder="1" applyAlignment="1">
      <alignment horizontal="center"/>
    </xf>
    <xf numFmtId="44" fontId="4" fillId="0" borderId="0" xfId="54" applyFont="1" applyFill="1" applyBorder="1"/>
    <xf numFmtId="9" fontId="4" fillId="0" borderId="0" xfId="134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6" xfId="54" applyNumberFormat="1" applyFont="1" applyBorder="1" applyAlignment="1">
      <alignment horizontal="center"/>
    </xf>
    <xf numFmtId="0" fontId="4" fillId="0" borderId="8" xfId="54" applyNumberFormat="1" applyFont="1" applyBorder="1" applyAlignment="1">
      <alignment horizontal="center"/>
    </xf>
    <xf numFmtId="44" fontId="4" fillId="0" borderId="8" xfId="54" applyFont="1" applyBorder="1" applyAlignment="1">
      <alignment horizontal="center"/>
    </xf>
    <xf numFmtId="44" fontId="4" fillId="0" borderId="8" xfId="54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9" fontId="26" fillId="0" borderId="9" xfId="54" applyNumberFormat="1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44" fontId="26" fillId="0" borderId="9" xfId="54" applyFont="1" applyBorder="1" applyAlignment="1">
      <alignment horizontal="center"/>
    </xf>
    <xf numFmtId="9" fontId="26" fillId="0" borderId="9" xfId="0" applyNumberFormat="1" applyFont="1" applyFill="1" applyBorder="1" applyAlignment="1">
      <alignment horizontal="center"/>
    </xf>
    <xf numFmtId="9" fontId="26" fillId="0" borderId="10" xfId="0" applyNumberFormat="1" applyFont="1" applyFill="1" applyBorder="1" applyAlignment="1">
      <alignment horizontal="center"/>
    </xf>
    <xf numFmtId="9" fontId="26" fillId="0" borderId="9" xfId="134" applyFont="1" applyFill="1" applyBorder="1" applyAlignment="1">
      <alignment horizontal="center"/>
    </xf>
    <xf numFmtId="9" fontId="26" fillId="0" borderId="10" xfId="134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44" fontId="26" fillId="0" borderId="9" xfId="54" applyFont="1" applyFill="1" applyBorder="1" applyAlignment="1">
      <alignment horizontal="center"/>
    </xf>
    <xf numFmtId="44" fontId="4" fillId="0" borderId="6" xfId="54" applyFont="1" applyFill="1" applyBorder="1" applyAlignment="1">
      <alignment horizontal="center"/>
    </xf>
    <xf numFmtId="44" fontId="4" fillId="0" borderId="8" xfId="54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9" fillId="52" borderId="6" xfId="0" applyFont="1" applyFill="1" applyBorder="1" applyAlignment="1">
      <alignment horizontal="center"/>
    </xf>
    <xf numFmtId="1" fontId="0" fillId="51" borderId="6" xfId="0" applyNumberFormat="1" applyFill="1" applyBorder="1" applyAlignment="1">
      <alignment horizontal="center"/>
    </xf>
    <xf numFmtId="0" fontId="9" fillId="53" borderId="6" xfId="0" applyFont="1" applyFill="1" applyBorder="1" applyAlignment="1">
      <alignment horizontal="center"/>
    </xf>
    <xf numFmtId="0" fontId="0" fillId="54" borderId="6" xfId="0" applyFill="1" applyBorder="1"/>
    <xf numFmtId="0" fontId="0" fillId="55" borderId="6" xfId="0" applyFill="1" applyBorder="1"/>
    <xf numFmtId="0" fontId="0" fillId="56" borderId="6" xfId="0" applyFill="1" applyBorder="1"/>
    <xf numFmtId="0" fontId="0" fillId="0" borderId="6" xfId="0" applyBorder="1" applyAlignment="1">
      <alignment horizontal="left"/>
    </xf>
    <xf numFmtId="1" fontId="0" fillId="55" borderId="6" xfId="0" applyNumberForma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9" fillId="0" borderId="0" xfId="0" applyFont="1" applyBorder="1"/>
    <xf numFmtId="9" fontId="4" fillId="0" borderId="6" xfId="54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9" fontId="4" fillId="0" borderId="8" xfId="54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26" fillId="0" borderId="9" xfId="0" applyNumberFormat="1" applyFont="1" applyFill="1" applyBorder="1" applyAlignment="1">
      <alignment horizontal="center"/>
    </xf>
    <xf numFmtId="0" fontId="26" fillId="0" borderId="0" xfId="0" applyFont="1"/>
    <xf numFmtId="0" fontId="26" fillId="51" borderId="8" xfId="0" applyFont="1" applyFill="1" applyBorder="1" applyAlignment="1">
      <alignment horizontal="center" vertical="center" wrapText="1"/>
    </xf>
    <xf numFmtId="0" fontId="26" fillId="51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51" borderId="12" xfId="0" applyNumberFormat="1" applyFont="1" applyFill="1" applyBorder="1" applyAlignment="1">
      <alignment horizontal="center" vertical="center"/>
    </xf>
    <xf numFmtId="0" fontId="26" fillId="51" borderId="6" xfId="0" applyNumberFormat="1" applyFont="1" applyFill="1" applyBorder="1" applyAlignment="1">
      <alignment horizontal="center" vertical="center"/>
    </xf>
    <xf numFmtId="0" fontId="0" fillId="51" borderId="6" xfId="0" applyFill="1" applyBorder="1" applyAlignment="1">
      <alignment horizontal="center" vertical="center"/>
    </xf>
    <xf numFmtId="0" fontId="30" fillId="57" borderId="11" xfId="0" applyFont="1" applyFill="1" applyBorder="1" applyAlignment="1">
      <alignment horizontal="center"/>
    </xf>
    <xf numFmtId="0" fontId="30" fillId="57" borderId="10" xfId="0" applyFont="1" applyFill="1" applyBorder="1" applyAlignment="1">
      <alignment horizontal="center"/>
    </xf>
    <xf numFmtId="0" fontId="26" fillId="50" borderId="6" xfId="0" applyFont="1" applyFill="1" applyBorder="1" applyAlignment="1">
      <alignment horizontal="center" vertical="center"/>
    </xf>
    <xf numFmtId="0" fontId="0" fillId="0" borderId="6" xfId="0" applyBorder="1"/>
  </cellXfs>
  <cellStyles count="14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6" xfId="10" builtinId="50" customBuiltin="1"/>
    <cellStyle name="20% - Accent6 2" xfId="11"/>
    <cellStyle name="40% - Accent1" xfId="12" builtinId="31" customBuiltin="1"/>
    <cellStyle name="40% - Accent1 2" xfId="13"/>
    <cellStyle name="40% - Accent2" xfId="14" builtinId="35" customBuiltin="1"/>
    <cellStyle name="40% - Accent3" xfId="15" builtinId="39" customBuiltin="1"/>
    <cellStyle name="40% - Accent3 2" xfId="16"/>
    <cellStyle name="40% - Accent4" xfId="17" builtinId="43" customBuiltin="1"/>
    <cellStyle name="40% - Accent4 2" xfId="18"/>
    <cellStyle name="40% - Accent5" xfId="19" builtinId="47" customBuiltin="1"/>
    <cellStyle name="40% - Accent5 2" xfId="20"/>
    <cellStyle name="40% - Accent6" xfId="21" builtinId="51" customBuiltin="1"/>
    <cellStyle name="40% - Accent6 2" xfId="22"/>
    <cellStyle name="60% - Accent1" xfId="23" builtinId="32" customBuiltin="1"/>
    <cellStyle name="60% - Accent1 2" xfId="24"/>
    <cellStyle name="60% - Accent2" xfId="25" builtinId="36" customBuiltin="1"/>
    <cellStyle name="60% - Accent2 2" xfId="26"/>
    <cellStyle name="60% - Accent3" xfId="27" builtinId="40" customBuiltin="1"/>
    <cellStyle name="60% - Accent3 2" xfId="28"/>
    <cellStyle name="60% - Accent4" xfId="29" builtinId="44" customBuiltin="1"/>
    <cellStyle name="60% - Accent4 2" xfId="30"/>
    <cellStyle name="60% - Accent5" xfId="31" builtinId="48" customBuiltin="1"/>
    <cellStyle name="60% - Accent5 2" xfId="32"/>
    <cellStyle name="60% - Accent6" xfId="33" builtinId="52" customBuiltin="1"/>
    <cellStyle name="60% - Accent6 2" xfId="34"/>
    <cellStyle name="Accent1" xfId="35" builtinId="29" customBuiltin="1"/>
    <cellStyle name="Accent1 2" xfId="36"/>
    <cellStyle name="Accent2" xfId="37" builtinId="33" customBuiltin="1"/>
    <cellStyle name="Accent2 2" xfId="38"/>
    <cellStyle name="Accent3" xfId="39" builtinId="37" customBuiltin="1"/>
    <cellStyle name="Accent3 2" xfId="40"/>
    <cellStyle name="Accent4" xfId="41" builtinId="41" customBuiltin="1"/>
    <cellStyle name="Accent4 2" xfId="42"/>
    <cellStyle name="Accent5" xfId="43" builtinId="45" customBuiltin="1"/>
    <cellStyle name="Accent6" xfId="44" builtinId="49" customBuiltin="1"/>
    <cellStyle name="Accent6 2" xfId="45"/>
    <cellStyle name="Bad" xfId="46" builtinId="27" customBuiltin="1"/>
    <cellStyle name="Bad 2" xfId="47"/>
    <cellStyle name="Calculation" xfId="48" builtinId="22" customBuiltin="1"/>
    <cellStyle name="Calculation 2" xfId="49"/>
    <cellStyle name="Check Cell" xfId="50" builtinId="23" customBuiltin="1"/>
    <cellStyle name="Comma 2" xfId="51"/>
    <cellStyle name="Comma 3" xfId="52"/>
    <cellStyle name="Comma 4" xfId="53"/>
    <cellStyle name="Currency" xfId="54" builtinId="4"/>
    <cellStyle name="Currency 2" xfId="55"/>
    <cellStyle name="Currency 3" xfId="56"/>
    <cellStyle name="Currency 4" xfId="57"/>
    <cellStyle name="Currency 4 2" xfId="58"/>
    <cellStyle name="Currency 5" xfId="59"/>
    <cellStyle name="Currency 5 2" xfId="60"/>
    <cellStyle name="Currency 5 2 2" xfId="61"/>
    <cellStyle name="Currency 5 3" xfId="62"/>
    <cellStyle name="Currency 6" xfId="63"/>
    <cellStyle name="Explanatory Text" xfId="64" builtinId="53" customBuiltin="1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Neutral" xfId="7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3 2" xfId="84"/>
    <cellStyle name="Normal 3 2 2" xfId="85"/>
    <cellStyle name="Normal 3 2 2 2" xfId="86"/>
    <cellStyle name="Normal 3 2 2 2 2" xfId="87"/>
    <cellStyle name="Normal 3 2 2 3" xfId="88"/>
    <cellStyle name="Normal 3 2 3" xfId="89"/>
    <cellStyle name="Normal 3 2 3 2" xfId="90"/>
    <cellStyle name="Normal 3 2 4" xfId="91"/>
    <cellStyle name="Normal 3 3" xfId="92"/>
    <cellStyle name="Normal 3 3 2" xfId="93"/>
    <cellStyle name="Normal 3 3 2 2" xfId="94"/>
    <cellStyle name="Normal 3 3 3" xfId="95"/>
    <cellStyle name="Normal 3 4" xfId="96"/>
    <cellStyle name="Normal 3 4 2" xfId="97"/>
    <cellStyle name="Normal 3 5" xfId="98"/>
    <cellStyle name="Normal 3 5 2" xfId="99"/>
    <cellStyle name="Normal 3 6" xfId="100"/>
    <cellStyle name="Normal 3 7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2 2 2" xfId="108"/>
    <cellStyle name="Normal 5 2 3" xfId="109"/>
    <cellStyle name="Normal 5 3" xfId="110"/>
    <cellStyle name="Normal 5 3 2" xfId="111"/>
    <cellStyle name="Normal 5 4" xfId="112"/>
    <cellStyle name="Normal 6" xfId="113"/>
    <cellStyle name="Normal 6 2" xfId="114"/>
    <cellStyle name="Normal 6 2 2" xfId="115"/>
    <cellStyle name="Normal 6 2 2 2" xfId="116"/>
    <cellStyle name="Normal 6 2 3" xfId="117"/>
    <cellStyle name="Normal 6 3" xfId="118"/>
    <cellStyle name="Normal 6 3 2" xfId="119"/>
    <cellStyle name="Normal 6 4" xfId="120"/>
    <cellStyle name="Normal 7" xfId="121"/>
    <cellStyle name="Normal 7 2" xfId="122"/>
    <cellStyle name="Normal 7 2 2" xfId="123"/>
    <cellStyle name="Normal 7 3" xfId="124"/>
    <cellStyle name="Normal 8" xfId="125"/>
    <cellStyle name="Normal 8 2" xfId="126"/>
    <cellStyle name="Normal 8_Sheet3" xfId="127"/>
    <cellStyle name="Normal 9" xfId="128"/>
    <cellStyle name="Note" xfId="129" builtinId="10" customBuiltin="1"/>
    <cellStyle name="Note 2" xfId="130"/>
    <cellStyle name="Note 2 2" xfId="131"/>
    <cellStyle name="Output" xfId="132" builtinId="21" customBuiltin="1"/>
    <cellStyle name="Output 2" xfId="133"/>
    <cellStyle name="Percent" xfId="134" builtinId="5"/>
    <cellStyle name="Percent 2" xfId="135"/>
    <cellStyle name="Percent 3" xfId="136"/>
    <cellStyle name="Percent 4" xfId="137"/>
    <cellStyle name="Title" xfId="138" builtinId="15" customBuiltin="1"/>
    <cellStyle name="Title 2" xfId="139"/>
    <cellStyle name="Total" xfId="140" builtinId="25" customBuiltin="1"/>
    <cellStyle name="Total 2" xfId="141"/>
    <cellStyle name="Warning Text" xfId="142" builtinId="11" customBuiltin="1"/>
  </cellStyles>
  <dxfs count="33"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CC"/>
        </patternFill>
      </fill>
    </dxf>
    <dxf>
      <fill>
        <patternFill>
          <bgColor theme="5" tint="0.39994506668294322"/>
        </patternFill>
      </fill>
    </dxf>
  </dxfs>
  <tableStyles count="3" defaultTableStyle="TableStyleMedium9" defaultPivotStyle="PivotStyleLight16">
    <tableStyle name="Table Style 1" pivot="0" count="0"/>
    <tableStyle name="Table Style 2" pivot="0" count="0"/>
    <tableStyle name="Table Style 3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home1\home\S_Transit_Planning\Reports\On%20Time%20Performance\2015%20Detailed%20Schedule%20Adheren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Week"/>
      <sheetName val="Detail Sat"/>
      <sheetName val="Detail Sun"/>
      <sheetName val="Summary"/>
      <sheetName val="Month"/>
      <sheetName val="By Month"/>
      <sheetName val="Ridership"/>
      <sheetName val="By Route May31"/>
      <sheetName val="May 24"/>
      <sheetName val="Summary May 24"/>
      <sheetName val="By Route June 21"/>
      <sheetName val="Sheet1"/>
      <sheetName val="Sheet2"/>
      <sheetName val="September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0">
          <cell r="C40">
            <v>2014</v>
          </cell>
          <cell r="D40">
            <v>2015</v>
          </cell>
        </row>
        <row r="41">
          <cell r="B41" t="str">
            <v>Too Early</v>
          </cell>
          <cell r="C41">
            <v>0.1428083681806096</v>
          </cell>
          <cell r="D41">
            <v>0.15197736035794551</v>
          </cell>
        </row>
        <row r="42">
          <cell r="B42" t="str">
            <v>On Time</v>
          </cell>
          <cell r="C42">
            <v>0.59209047400352899</v>
          </cell>
          <cell r="D42">
            <v>0.64479937730674863</v>
          </cell>
        </row>
        <row r="43">
          <cell r="B43" t="str">
            <v>Too Late</v>
          </cell>
          <cell r="C43">
            <v>0.26510115781586135</v>
          </cell>
          <cell r="D43">
            <v>0.20322326233530588</v>
          </cell>
        </row>
        <row r="45">
          <cell r="C45">
            <v>2014</v>
          </cell>
          <cell r="D45">
            <v>2015</v>
          </cell>
        </row>
        <row r="46">
          <cell r="B46" t="str">
            <v>Too Early</v>
          </cell>
          <cell r="C46">
            <v>0.20717613974587926</v>
          </cell>
          <cell r="D46">
            <v>0.20630094662108861</v>
          </cell>
        </row>
        <row r="47">
          <cell r="B47" t="str">
            <v>On Time</v>
          </cell>
          <cell r="C47">
            <v>0.69482932036044909</v>
          </cell>
          <cell r="D47">
            <v>0.70176505390481203</v>
          </cell>
        </row>
        <row r="48">
          <cell r="B48" t="str">
            <v>Too Late</v>
          </cell>
          <cell r="C48">
            <v>9.7994539893671614E-2</v>
          </cell>
          <cell r="D48">
            <v>9.1933999474099401E-2</v>
          </cell>
        </row>
        <row r="50">
          <cell r="C50">
            <v>2014</v>
          </cell>
          <cell r="D50">
            <v>2015</v>
          </cell>
        </row>
        <row r="51">
          <cell r="B51" t="str">
            <v>Too Early</v>
          </cell>
          <cell r="C51">
            <v>0.17578064913090294</v>
          </cell>
          <cell r="D51">
            <v>0.1899166246992334</v>
          </cell>
        </row>
        <row r="52">
          <cell r="B52" t="str">
            <v>On Time</v>
          </cell>
          <cell r="C52">
            <v>0.44866174434702355</v>
          </cell>
          <cell r="D52">
            <v>0.52884561580213751</v>
          </cell>
        </row>
        <row r="53">
          <cell r="B53" t="str">
            <v>Too Late</v>
          </cell>
          <cell r="C53">
            <v>0.37555760652207354</v>
          </cell>
          <cell r="D53">
            <v>0.28123775949862906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workbookViewId="0">
      <selection activeCell="Q8" sqref="Q8"/>
    </sheetView>
  </sheetViews>
  <sheetFormatPr defaultRowHeight="15"/>
  <cols>
    <col min="2" max="2" width="33.42578125" bestFit="1" customWidth="1"/>
    <col min="8" max="8" width="9.7109375" customWidth="1"/>
    <col min="9" max="9" width="11.5703125" style="1" bestFit="1" customWidth="1"/>
    <col min="10" max="10" width="15.85546875" style="1" hidden="1" customWidth="1"/>
    <col min="11" max="11" width="15.42578125" style="1" hidden="1" customWidth="1"/>
    <col min="14" max="14" width="9.140625" style="10"/>
  </cols>
  <sheetData>
    <row r="1" spans="1:19" ht="17.25">
      <c r="A1" s="5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9" s="1" customFormat="1" ht="17.25">
      <c r="A2" s="57" t="s">
        <v>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9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9" ht="20.25" thickBot="1">
      <c r="A4" s="72" t="s">
        <v>54</v>
      </c>
      <c r="B4" s="73"/>
      <c r="C4" s="69" t="s">
        <v>0</v>
      </c>
      <c r="D4" s="70"/>
      <c r="E4" s="70"/>
      <c r="F4" s="71"/>
      <c r="G4" s="71"/>
      <c r="H4" s="71"/>
      <c r="I4" s="64" t="s">
        <v>56</v>
      </c>
      <c r="J4" s="64" t="s">
        <v>52</v>
      </c>
      <c r="K4" s="64" t="s">
        <v>53</v>
      </c>
      <c r="L4" s="74" t="s">
        <v>48</v>
      </c>
      <c r="M4" s="75"/>
      <c r="N4" s="75"/>
      <c r="O4" s="75"/>
      <c r="P4" s="75"/>
    </row>
    <row r="5" spans="1:19" ht="45" customHeight="1">
      <c r="A5" s="11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57</v>
      </c>
      <c r="I5" s="66"/>
      <c r="J5" s="65"/>
      <c r="K5" s="65"/>
      <c r="L5" s="8" t="s">
        <v>9</v>
      </c>
      <c r="M5" s="8" t="s">
        <v>91</v>
      </c>
      <c r="N5" s="8" t="s">
        <v>50</v>
      </c>
      <c r="O5" s="8" t="s">
        <v>49</v>
      </c>
      <c r="P5" s="8" t="s">
        <v>51</v>
      </c>
    </row>
    <row r="6" spans="1:19">
      <c r="A6" s="9">
        <v>103</v>
      </c>
      <c r="B6" s="2" t="s">
        <v>20</v>
      </c>
      <c r="C6" s="3">
        <v>28488</v>
      </c>
      <c r="D6" s="3">
        <v>2519</v>
      </c>
      <c r="E6" s="3">
        <v>3798</v>
      </c>
      <c r="F6" s="15">
        <v>34592</v>
      </c>
      <c r="G6" s="3">
        <v>4278</v>
      </c>
      <c r="H6" s="3">
        <v>38870</v>
      </c>
      <c r="I6" s="31">
        <v>3752</v>
      </c>
      <c r="J6" s="24">
        <f t="shared" ref="J6:J11" si="0">I6*113.17</f>
        <v>424613.84</v>
      </c>
      <c r="K6" s="22">
        <v>58460.479999999996</v>
      </c>
      <c r="L6" s="58">
        <f t="shared" ref="L6:L12" si="1">K6/J6</f>
        <v>0.13767916749958031</v>
      </c>
      <c r="M6" s="59">
        <f t="shared" ref="M6:M12" si="2">F6/I6</f>
        <v>9.2196162046908317</v>
      </c>
      <c r="N6" s="13">
        <v>0.23110884700288672</v>
      </c>
      <c r="O6" s="13">
        <v>0.52227316465727058</v>
      </c>
      <c r="P6" s="13">
        <v>0.24661798833984264</v>
      </c>
      <c r="Q6" s="21"/>
      <c r="R6" s="21"/>
      <c r="S6" s="21"/>
    </row>
    <row r="7" spans="1:19">
      <c r="A7" s="2">
        <v>303</v>
      </c>
      <c r="B7" s="2" t="s">
        <v>31</v>
      </c>
      <c r="C7" s="3">
        <v>49113</v>
      </c>
      <c r="D7" s="3">
        <v>5889</v>
      </c>
      <c r="E7" s="3">
        <v>5665</v>
      </c>
      <c r="F7" s="15">
        <v>60647</v>
      </c>
      <c r="G7" s="3">
        <v>6972</v>
      </c>
      <c r="H7" s="3">
        <v>67619</v>
      </c>
      <c r="I7" s="31">
        <v>4038.15</v>
      </c>
      <c r="J7" s="24">
        <f t="shared" si="0"/>
        <v>456997.43550000002</v>
      </c>
      <c r="K7" s="22">
        <v>102493.43</v>
      </c>
      <c r="L7" s="58">
        <f t="shared" si="1"/>
        <v>0.22427572244002228</v>
      </c>
      <c r="M7" s="59">
        <f t="shared" si="2"/>
        <v>15.018510951797234</v>
      </c>
      <c r="N7" s="13">
        <v>0.2573113069873329</v>
      </c>
      <c r="O7" s="13">
        <v>0.43949565115871814</v>
      </c>
      <c r="P7" s="13">
        <v>0.30319304185394896</v>
      </c>
      <c r="Q7" s="21"/>
      <c r="R7" s="21"/>
      <c r="S7" s="21"/>
    </row>
    <row r="8" spans="1:19">
      <c r="A8" s="2">
        <v>701</v>
      </c>
      <c r="B8" s="2" t="s">
        <v>42</v>
      </c>
      <c r="C8" s="3">
        <v>48742</v>
      </c>
      <c r="D8" s="3">
        <v>4931</v>
      </c>
      <c r="E8" s="3">
        <v>5407</v>
      </c>
      <c r="F8" s="15">
        <v>59080</v>
      </c>
      <c r="G8" s="3">
        <v>7148</v>
      </c>
      <c r="H8" s="3">
        <v>66228</v>
      </c>
      <c r="I8" s="31">
        <v>6335</v>
      </c>
      <c r="J8" s="24">
        <f t="shared" si="0"/>
        <v>716931.95</v>
      </c>
      <c r="K8" s="22">
        <v>99845.2</v>
      </c>
      <c r="L8" s="58">
        <f t="shared" si="1"/>
        <v>0.13926733213661352</v>
      </c>
      <c r="M8" s="59">
        <f t="shared" si="2"/>
        <v>9.3259668508287294</v>
      </c>
      <c r="N8" s="13">
        <v>0.28776605476611578</v>
      </c>
      <c r="O8" s="13">
        <v>0.47362322376044397</v>
      </c>
      <c r="P8" s="13">
        <v>0.23861072147344026</v>
      </c>
      <c r="Q8" s="21"/>
      <c r="R8" s="21"/>
      <c r="S8" s="21"/>
    </row>
    <row r="9" spans="1:19">
      <c r="A9" s="2">
        <v>702</v>
      </c>
      <c r="B9" s="2" t="s">
        <v>43</v>
      </c>
      <c r="C9" s="3">
        <v>120359</v>
      </c>
      <c r="D9" s="3">
        <v>13475</v>
      </c>
      <c r="E9" s="3">
        <v>8645</v>
      </c>
      <c r="F9" s="15">
        <v>142479</v>
      </c>
      <c r="G9" s="3">
        <v>16792</v>
      </c>
      <c r="H9" s="3">
        <v>159271</v>
      </c>
      <c r="I9" s="31">
        <v>6420.5</v>
      </c>
      <c r="J9" s="24">
        <f t="shared" si="0"/>
        <v>726607.98499999999</v>
      </c>
      <c r="K9" s="22">
        <v>240789.50999999998</v>
      </c>
      <c r="L9" s="58">
        <f t="shared" si="1"/>
        <v>0.33138847214843087</v>
      </c>
      <c r="M9" s="59">
        <f t="shared" si="2"/>
        <v>22.191262362744336</v>
      </c>
      <c r="N9" s="13">
        <v>0.10341608084358524</v>
      </c>
      <c r="O9" s="13">
        <v>0.55942442882249566</v>
      </c>
      <c r="P9" s="13">
        <v>0.33715949033391918</v>
      </c>
      <c r="Q9" s="21"/>
      <c r="R9" s="21"/>
      <c r="S9" s="21"/>
    </row>
    <row r="10" spans="1:19">
      <c r="A10" s="2">
        <v>703</v>
      </c>
      <c r="B10" s="2" t="s">
        <v>44</v>
      </c>
      <c r="C10" s="3">
        <v>189490</v>
      </c>
      <c r="D10" s="3">
        <v>19400</v>
      </c>
      <c r="E10" s="3">
        <v>15740</v>
      </c>
      <c r="F10" s="15">
        <v>224484</v>
      </c>
      <c r="G10" s="3">
        <v>19534</v>
      </c>
      <c r="H10" s="3">
        <v>244018</v>
      </c>
      <c r="I10" s="31">
        <v>10648.25</v>
      </c>
      <c r="J10" s="24">
        <f t="shared" si="0"/>
        <v>1205062.4525000001</v>
      </c>
      <c r="K10" s="22">
        <v>379377.95999999996</v>
      </c>
      <c r="L10" s="58">
        <f t="shared" si="1"/>
        <v>0.31482016489099757</v>
      </c>
      <c r="M10" s="59">
        <f t="shared" si="2"/>
        <v>21.081774000422605</v>
      </c>
      <c r="N10" s="13">
        <v>0.20013449899125757</v>
      </c>
      <c r="O10" s="13">
        <v>0.45332885003362478</v>
      </c>
      <c r="P10" s="13">
        <v>0.34653665097511771</v>
      </c>
      <c r="Q10" s="21"/>
      <c r="R10" s="21"/>
      <c r="S10" s="21"/>
    </row>
    <row r="11" spans="1:19" ht="15.75" thickBot="1">
      <c r="A11" s="25">
        <v>704</v>
      </c>
      <c r="B11" s="25" t="s">
        <v>45</v>
      </c>
      <c r="C11" s="26">
        <v>44913</v>
      </c>
      <c r="D11" s="26">
        <v>4652</v>
      </c>
      <c r="E11" s="26" t="s">
        <v>11</v>
      </c>
      <c r="F11" s="30">
        <v>49567</v>
      </c>
      <c r="G11" s="26">
        <v>3378</v>
      </c>
      <c r="H11" s="26">
        <v>52945</v>
      </c>
      <c r="I11" s="32">
        <v>2878.5</v>
      </c>
      <c r="J11" s="46">
        <f t="shared" si="0"/>
        <v>325759.84500000003</v>
      </c>
      <c r="K11" s="33">
        <v>83768.23</v>
      </c>
      <c r="L11" s="60">
        <f t="shared" si="1"/>
        <v>0.25714719381696655</v>
      </c>
      <c r="M11" s="61">
        <f t="shared" si="2"/>
        <v>17.219732499565747</v>
      </c>
      <c r="N11" s="27">
        <v>0.26286545839396747</v>
      </c>
      <c r="O11" s="27">
        <v>0.49232702738457468</v>
      </c>
      <c r="P11" s="27">
        <v>0.24480751422145786</v>
      </c>
      <c r="Q11" s="21"/>
      <c r="R11" s="21"/>
      <c r="S11" s="21"/>
    </row>
    <row r="12" spans="1:19" s="1" customFormat="1" ht="15.75" thickBot="1">
      <c r="A12" s="67" t="s">
        <v>58</v>
      </c>
      <c r="B12" s="68"/>
      <c r="C12" s="43">
        <f t="shared" ref="C12:K12" si="3">SUM(C6:C11)</f>
        <v>481105</v>
      </c>
      <c r="D12" s="43">
        <f t="shared" si="3"/>
        <v>50866</v>
      </c>
      <c r="E12" s="43">
        <f t="shared" si="3"/>
        <v>39255</v>
      </c>
      <c r="F12" s="43">
        <f t="shared" si="3"/>
        <v>570849</v>
      </c>
      <c r="G12" s="43">
        <f t="shared" si="3"/>
        <v>58102</v>
      </c>
      <c r="H12" s="43">
        <f t="shared" si="3"/>
        <v>628951</v>
      </c>
      <c r="I12" s="43">
        <f t="shared" si="3"/>
        <v>34072.400000000001</v>
      </c>
      <c r="J12" s="44">
        <f t="shared" si="3"/>
        <v>3855973.5080000004</v>
      </c>
      <c r="K12" s="44">
        <f t="shared" si="3"/>
        <v>964734.80999999994</v>
      </c>
      <c r="L12" s="36">
        <f t="shared" si="1"/>
        <v>0.25019228166336249</v>
      </c>
      <c r="M12" s="62">
        <f t="shared" si="2"/>
        <v>16.754000305232388</v>
      </c>
      <c r="N12" s="41">
        <v>0.22</v>
      </c>
      <c r="O12" s="41">
        <v>0.49</v>
      </c>
      <c r="P12" s="42">
        <v>0.28999999999999998</v>
      </c>
      <c r="Q12" s="21"/>
      <c r="R12" s="21"/>
      <c r="S12" s="21"/>
    </row>
    <row r="13" spans="1:19" s="23" customFormat="1" ht="15.75" thickBot="1">
      <c r="E13" s="16"/>
      <c r="J13" s="28"/>
      <c r="K13" s="28"/>
      <c r="L13" s="17"/>
      <c r="M13" s="18"/>
      <c r="N13" s="19"/>
      <c r="O13" s="19"/>
      <c r="P13" s="19"/>
      <c r="Q13" s="29"/>
      <c r="R13" s="29"/>
      <c r="S13" s="29"/>
    </row>
    <row r="14" spans="1:19" s="1" customFormat="1" ht="20.25" thickBot="1">
      <c r="A14" s="72" t="s">
        <v>55</v>
      </c>
      <c r="B14" s="73"/>
      <c r="C14" s="69" t="s">
        <v>0</v>
      </c>
      <c r="D14" s="70"/>
      <c r="E14" s="70"/>
      <c r="F14" s="71"/>
      <c r="G14" s="71"/>
      <c r="H14" s="71"/>
      <c r="I14" s="64" t="s">
        <v>56</v>
      </c>
      <c r="J14" s="64" t="s">
        <v>52</v>
      </c>
      <c r="K14" s="64" t="s">
        <v>53</v>
      </c>
      <c r="L14" s="74" t="s">
        <v>48</v>
      </c>
      <c r="M14" s="75"/>
      <c r="N14" s="75"/>
      <c r="O14" s="75"/>
      <c r="P14" s="75"/>
      <c r="Q14" s="21"/>
      <c r="R14" s="21"/>
      <c r="S14" s="21"/>
    </row>
    <row r="15" spans="1:19" ht="30">
      <c r="A15" s="11" t="s">
        <v>1</v>
      </c>
      <c r="B15" s="11" t="s">
        <v>2</v>
      </c>
      <c r="C15" s="12" t="s">
        <v>3</v>
      </c>
      <c r="D15" s="12" t="s">
        <v>4</v>
      </c>
      <c r="E15" s="12" t="s">
        <v>5</v>
      </c>
      <c r="F15" s="12" t="s">
        <v>6</v>
      </c>
      <c r="G15" s="12" t="s">
        <v>7</v>
      </c>
      <c r="H15" s="12" t="s">
        <v>8</v>
      </c>
      <c r="I15" s="66"/>
      <c r="J15" s="65"/>
      <c r="K15" s="65"/>
      <c r="L15" s="8" t="s">
        <v>9</v>
      </c>
      <c r="M15" s="8" t="s">
        <v>91</v>
      </c>
      <c r="N15" s="8" t="s">
        <v>50</v>
      </c>
      <c r="O15" s="8" t="s">
        <v>49</v>
      </c>
      <c r="P15" s="8" t="s">
        <v>51</v>
      </c>
      <c r="Q15" s="21"/>
      <c r="R15" s="21"/>
      <c r="S15" s="21"/>
    </row>
    <row r="16" spans="1:19" s="10" customFormat="1">
      <c r="A16" s="3">
        <v>2</v>
      </c>
      <c r="B16" s="3" t="s">
        <v>10</v>
      </c>
      <c r="C16" s="3">
        <v>207844</v>
      </c>
      <c r="D16" s="3">
        <v>32157</v>
      </c>
      <c r="E16" s="3" t="s">
        <v>11</v>
      </c>
      <c r="F16" s="15">
        <v>240158</v>
      </c>
      <c r="G16" s="3">
        <v>27350</v>
      </c>
      <c r="H16" s="3">
        <v>267508</v>
      </c>
      <c r="I16" s="15">
        <v>8938.5</v>
      </c>
      <c r="J16" s="24">
        <f>I16*113.17</f>
        <v>1011570.045</v>
      </c>
      <c r="K16" s="45">
        <f>F16*1.69</f>
        <v>405867.01999999996</v>
      </c>
      <c r="L16" s="58">
        <f t="shared" ref="L16:L47" si="4">K16/J16</f>
        <v>0.40122483065421333</v>
      </c>
      <c r="M16" s="59">
        <f t="shared" ref="M16:M44" si="5">F16/I16</f>
        <v>26.867818985288359</v>
      </c>
      <c r="N16" s="13">
        <v>1.5704339632518452E-3</v>
      </c>
      <c r="O16" s="13">
        <v>0.63832905826310005</v>
      </c>
      <c r="P16" s="13">
        <v>0.3601005077736481</v>
      </c>
      <c r="Q16" s="21"/>
      <c r="R16" s="21"/>
      <c r="S16" s="21"/>
    </row>
    <row r="17" spans="1:19" s="10" customFormat="1">
      <c r="A17" s="3">
        <v>6</v>
      </c>
      <c r="B17" s="3" t="s">
        <v>12</v>
      </c>
      <c r="C17" s="3">
        <v>124401</v>
      </c>
      <c r="D17" s="3">
        <v>15753</v>
      </c>
      <c r="E17" s="3" t="s">
        <v>11</v>
      </c>
      <c r="F17" s="15">
        <v>140160</v>
      </c>
      <c r="G17" s="3">
        <v>24375</v>
      </c>
      <c r="H17" s="3">
        <v>164535</v>
      </c>
      <c r="I17" s="15">
        <v>4242</v>
      </c>
      <c r="J17" s="24">
        <f t="shared" ref="J17:J46" si="6">I17*113.17</f>
        <v>480067.14</v>
      </c>
      <c r="K17" s="45">
        <f t="shared" ref="K17:K44" si="7">F17*1.69</f>
        <v>236870.39999999999</v>
      </c>
      <c r="L17" s="58">
        <f t="shared" si="4"/>
        <v>0.49341098413859358</v>
      </c>
      <c r="M17" s="59">
        <f t="shared" si="5"/>
        <v>33.041018387553038</v>
      </c>
      <c r="N17" s="13">
        <v>0</v>
      </c>
      <c r="O17" s="13">
        <v>0.79163696840104536</v>
      </c>
      <c r="P17" s="13">
        <v>0.20836303159895461</v>
      </c>
      <c r="Q17" s="21"/>
      <c r="R17" s="21"/>
      <c r="S17" s="21"/>
    </row>
    <row r="18" spans="1:19" s="10" customFormat="1">
      <c r="A18" s="3">
        <v>7</v>
      </c>
      <c r="B18" s="3" t="s">
        <v>13</v>
      </c>
      <c r="C18" s="3">
        <v>31871</v>
      </c>
      <c r="D18" s="3">
        <v>3302</v>
      </c>
      <c r="E18" s="3" t="s">
        <v>11</v>
      </c>
      <c r="F18" s="15">
        <v>35176</v>
      </c>
      <c r="G18" s="3">
        <v>2757</v>
      </c>
      <c r="H18" s="3">
        <v>37933</v>
      </c>
      <c r="I18" s="15">
        <v>2272.5</v>
      </c>
      <c r="J18" s="24">
        <f t="shared" si="6"/>
        <v>257178.82500000001</v>
      </c>
      <c r="K18" s="45">
        <f t="shared" si="7"/>
        <v>59447.439999999995</v>
      </c>
      <c r="L18" s="58">
        <f t="shared" si="4"/>
        <v>0.23115215648100107</v>
      </c>
      <c r="M18" s="59">
        <f t="shared" si="5"/>
        <v>15.478987898789878</v>
      </c>
      <c r="N18" s="13">
        <v>0.15478260869565216</v>
      </c>
      <c r="O18" s="14">
        <v>0.75239130434782608</v>
      </c>
      <c r="P18" s="13">
        <v>9.2826086956521739E-2</v>
      </c>
      <c r="Q18" s="21"/>
      <c r="R18" s="21"/>
      <c r="S18" s="21"/>
    </row>
    <row r="19" spans="1:19" s="10" customFormat="1">
      <c r="A19" s="3">
        <v>12</v>
      </c>
      <c r="B19" s="3" t="s">
        <v>14</v>
      </c>
      <c r="C19" s="3">
        <v>36071</v>
      </c>
      <c r="D19" s="3">
        <v>5266</v>
      </c>
      <c r="E19" s="3" t="s">
        <v>11</v>
      </c>
      <c r="F19" s="15">
        <v>41337</v>
      </c>
      <c r="G19" s="3">
        <v>4124</v>
      </c>
      <c r="H19" s="3">
        <v>45461</v>
      </c>
      <c r="I19" s="15">
        <v>2272.5</v>
      </c>
      <c r="J19" s="24">
        <f t="shared" si="6"/>
        <v>257178.82500000001</v>
      </c>
      <c r="K19" s="45">
        <f t="shared" si="7"/>
        <v>69859.53</v>
      </c>
      <c r="L19" s="58">
        <f t="shared" si="4"/>
        <v>0.27163795464109458</v>
      </c>
      <c r="M19" s="59">
        <f t="shared" si="5"/>
        <v>18.19009900990099</v>
      </c>
      <c r="N19" s="13">
        <v>3.8135593220338985E-3</v>
      </c>
      <c r="O19" s="14">
        <v>0.8584745762711864</v>
      </c>
      <c r="P19" s="13">
        <v>0.13771186440677965</v>
      </c>
      <c r="Q19" s="21"/>
      <c r="R19" s="21"/>
      <c r="S19" s="21"/>
    </row>
    <row r="20" spans="1:19" s="10" customFormat="1">
      <c r="A20" s="3">
        <v>14</v>
      </c>
      <c r="B20" s="3" t="s">
        <v>15</v>
      </c>
      <c r="C20" s="3">
        <v>168731</v>
      </c>
      <c r="D20" s="3">
        <v>15961</v>
      </c>
      <c r="E20" s="3" t="s">
        <v>11</v>
      </c>
      <c r="F20" s="15">
        <v>184739</v>
      </c>
      <c r="G20" s="3">
        <v>20315</v>
      </c>
      <c r="H20" s="3">
        <v>205054</v>
      </c>
      <c r="I20" s="15">
        <v>5120.5</v>
      </c>
      <c r="J20" s="24">
        <f t="shared" si="6"/>
        <v>579486.98499999999</v>
      </c>
      <c r="K20" s="45">
        <f t="shared" si="7"/>
        <v>312208.90999999997</v>
      </c>
      <c r="L20" s="58">
        <f t="shared" si="4"/>
        <v>0.53876776887404987</v>
      </c>
      <c r="M20" s="59">
        <f t="shared" si="5"/>
        <v>36.078312664778828</v>
      </c>
      <c r="N20" s="13">
        <v>1.9451812555260833E-2</v>
      </c>
      <c r="O20" s="14">
        <v>0.72099420375282441</v>
      </c>
      <c r="P20" s="13">
        <v>0.25955398369191474</v>
      </c>
      <c r="Q20" s="21"/>
      <c r="R20" s="21"/>
      <c r="S20" s="21"/>
    </row>
    <row r="21" spans="1:19" s="10" customFormat="1">
      <c r="A21" s="3">
        <v>15</v>
      </c>
      <c r="B21" s="3" t="s">
        <v>16</v>
      </c>
      <c r="C21" s="3">
        <v>4988</v>
      </c>
      <c r="D21" s="3" t="s">
        <v>11</v>
      </c>
      <c r="E21" s="3" t="s">
        <v>11</v>
      </c>
      <c r="F21" s="15">
        <v>4988</v>
      </c>
      <c r="G21" s="3">
        <v>165</v>
      </c>
      <c r="H21" s="3">
        <v>5153</v>
      </c>
      <c r="I21" s="15">
        <v>125.5</v>
      </c>
      <c r="J21" s="24">
        <f t="shared" si="6"/>
        <v>14202.835000000001</v>
      </c>
      <c r="K21" s="45">
        <f t="shared" si="7"/>
        <v>8429.7199999999993</v>
      </c>
      <c r="L21" s="58">
        <f t="shared" si="4"/>
        <v>0.59352375775681399</v>
      </c>
      <c r="M21" s="59">
        <f t="shared" si="5"/>
        <v>39.745019920318725</v>
      </c>
      <c r="N21" s="13">
        <v>2.3166023166023165E-2</v>
      </c>
      <c r="O21" s="14">
        <v>0.79922779922779918</v>
      </c>
      <c r="P21" s="13">
        <v>0.17760617760617761</v>
      </c>
      <c r="Q21" s="21"/>
      <c r="R21" s="21"/>
      <c r="S21" s="21"/>
    </row>
    <row r="22" spans="1:19" s="10" customFormat="1">
      <c r="A22" s="3">
        <v>17</v>
      </c>
      <c r="B22" s="3" t="s">
        <v>17</v>
      </c>
      <c r="C22" s="3">
        <v>161006</v>
      </c>
      <c r="D22" s="3">
        <v>19142</v>
      </c>
      <c r="E22" s="3" t="s">
        <v>11</v>
      </c>
      <c r="F22" s="15">
        <v>180009</v>
      </c>
      <c r="G22" s="3">
        <v>26550</v>
      </c>
      <c r="H22" s="3">
        <v>206559</v>
      </c>
      <c r="I22" s="15">
        <v>4242</v>
      </c>
      <c r="J22" s="24">
        <f t="shared" si="6"/>
        <v>480067.14</v>
      </c>
      <c r="K22" s="45">
        <f t="shared" si="7"/>
        <v>304215.20999999996</v>
      </c>
      <c r="L22" s="58">
        <f t="shared" si="4"/>
        <v>0.63369304968467521</v>
      </c>
      <c r="M22" s="59">
        <f t="shared" si="5"/>
        <v>42.434936350777932</v>
      </c>
      <c r="N22" s="13">
        <v>1.5245720126054E-2</v>
      </c>
      <c r="O22" s="14">
        <v>0.82863469891832042</v>
      </c>
      <c r="P22" s="13">
        <v>0.15611958095562559</v>
      </c>
      <c r="Q22" s="21"/>
      <c r="R22" s="21"/>
      <c r="S22" s="21"/>
    </row>
    <row r="23" spans="1:19" s="10" customFormat="1">
      <c r="A23" s="3">
        <v>101</v>
      </c>
      <c r="B23" s="3" t="s">
        <v>18</v>
      </c>
      <c r="C23" s="3">
        <v>91977</v>
      </c>
      <c r="D23" s="3">
        <v>12570</v>
      </c>
      <c r="E23" s="3" t="s">
        <v>11</v>
      </c>
      <c r="F23" s="15">
        <v>104547</v>
      </c>
      <c r="G23" s="3">
        <v>12200</v>
      </c>
      <c r="H23" s="3">
        <v>116747</v>
      </c>
      <c r="I23" s="15">
        <v>4696.5</v>
      </c>
      <c r="J23" s="24">
        <f t="shared" si="6"/>
        <v>531502.90500000003</v>
      </c>
      <c r="K23" s="45">
        <f t="shared" si="7"/>
        <v>176684.43</v>
      </c>
      <c r="L23" s="58">
        <f t="shared" si="4"/>
        <v>0.33242420377739984</v>
      </c>
      <c r="M23" s="59">
        <f t="shared" si="5"/>
        <v>22.260619610348133</v>
      </c>
      <c r="N23" s="13">
        <v>0.11308796579108124</v>
      </c>
      <c r="O23" s="14">
        <v>0.57979535736102628</v>
      </c>
      <c r="P23" s="13">
        <v>0.30711667684789251</v>
      </c>
      <c r="Q23" s="21"/>
      <c r="R23" s="21"/>
      <c r="S23" s="21"/>
    </row>
    <row r="24" spans="1:19" s="10" customFormat="1">
      <c r="A24" s="3">
        <v>102</v>
      </c>
      <c r="B24" s="3" t="s">
        <v>19</v>
      </c>
      <c r="C24" s="3">
        <v>34391</v>
      </c>
      <c r="D24" s="3" t="s">
        <v>11</v>
      </c>
      <c r="E24" s="3" t="s">
        <v>11</v>
      </c>
      <c r="F24" s="15">
        <v>34391</v>
      </c>
      <c r="G24" s="3">
        <v>3745</v>
      </c>
      <c r="H24" s="3">
        <v>38136</v>
      </c>
      <c r="I24" s="15">
        <v>1757</v>
      </c>
      <c r="J24" s="24">
        <f t="shared" si="6"/>
        <v>198839.69</v>
      </c>
      <c r="K24" s="45">
        <f t="shared" si="7"/>
        <v>58120.79</v>
      </c>
      <c r="L24" s="58">
        <f t="shared" si="4"/>
        <v>0.29229974156568039</v>
      </c>
      <c r="M24" s="59">
        <f t="shared" si="5"/>
        <v>19.573705179282868</v>
      </c>
      <c r="N24" s="13">
        <v>0.10603174603174603</v>
      </c>
      <c r="O24" s="14">
        <v>0.63904761904761909</v>
      </c>
      <c r="P24" s="13">
        <v>0.25492063492063494</v>
      </c>
      <c r="Q24" s="21"/>
      <c r="R24" s="21"/>
      <c r="S24" s="21"/>
    </row>
    <row r="25" spans="1:19" s="10" customFormat="1">
      <c r="A25" s="5">
        <v>141</v>
      </c>
      <c r="B25" s="3" t="s">
        <v>21</v>
      </c>
      <c r="C25" s="3">
        <v>12449</v>
      </c>
      <c r="D25" s="3" t="s">
        <v>11</v>
      </c>
      <c r="E25" s="3" t="s">
        <v>11</v>
      </c>
      <c r="F25" s="15">
        <v>12449</v>
      </c>
      <c r="G25" s="3">
        <v>677</v>
      </c>
      <c r="H25" s="3">
        <v>13126</v>
      </c>
      <c r="I25" s="15">
        <v>878.5</v>
      </c>
      <c r="J25" s="24">
        <f t="shared" si="6"/>
        <v>99419.845000000001</v>
      </c>
      <c r="K25" s="45">
        <f t="shared" si="7"/>
        <v>21038.809999999998</v>
      </c>
      <c r="L25" s="58">
        <f t="shared" si="4"/>
        <v>0.21161579964241542</v>
      </c>
      <c r="M25" s="59">
        <f t="shared" si="5"/>
        <v>14.170745589072283</v>
      </c>
      <c r="N25" s="13">
        <v>0.18294323379069141</v>
      </c>
      <c r="O25" s="14">
        <v>0.55259617971482378</v>
      </c>
      <c r="P25" s="13">
        <v>0.26446058649448478</v>
      </c>
      <c r="Q25" s="21"/>
      <c r="R25" s="21"/>
      <c r="S25" s="21"/>
    </row>
    <row r="26" spans="1:19" s="10" customFormat="1">
      <c r="A26" s="3">
        <v>142</v>
      </c>
      <c r="B26" s="3" t="s">
        <v>22</v>
      </c>
      <c r="C26" s="3">
        <v>11520</v>
      </c>
      <c r="D26" s="3" t="s">
        <v>11</v>
      </c>
      <c r="E26" s="3" t="s">
        <v>11</v>
      </c>
      <c r="F26" s="15">
        <v>11520</v>
      </c>
      <c r="G26" s="3">
        <v>907</v>
      </c>
      <c r="H26" s="3">
        <v>12427</v>
      </c>
      <c r="I26" s="15">
        <v>1004</v>
      </c>
      <c r="J26" s="24">
        <f t="shared" si="6"/>
        <v>113622.68000000001</v>
      </c>
      <c r="K26" s="45">
        <f t="shared" si="7"/>
        <v>19468.8</v>
      </c>
      <c r="L26" s="58">
        <f t="shared" si="4"/>
        <v>0.17134607280870331</v>
      </c>
      <c r="M26" s="59">
        <f t="shared" si="5"/>
        <v>11.474103585657371</v>
      </c>
      <c r="N26" s="13">
        <v>0.17385973516429623</v>
      </c>
      <c r="O26" s="14">
        <v>0.54879843060323685</v>
      </c>
      <c r="P26" s="13">
        <v>0.27734183423246689</v>
      </c>
      <c r="Q26" s="21"/>
      <c r="R26" s="21"/>
      <c r="S26" s="21"/>
    </row>
    <row r="27" spans="1:19" s="10" customFormat="1">
      <c r="A27" s="3">
        <v>147</v>
      </c>
      <c r="B27" s="3" t="s">
        <v>23</v>
      </c>
      <c r="C27" s="3">
        <v>9375</v>
      </c>
      <c r="D27" s="3">
        <v>1578</v>
      </c>
      <c r="E27" s="3">
        <v>19903</v>
      </c>
      <c r="F27" s="15">
        <v>30845</v>
      </c>
      <c r="G27" s="3">
        <v>4742</v>
      </c>
      <c r="H27" s="3">
        <v>35587</v>
      </c>
      <c r="I27" s="15">
        <v>2068</v>
      </c>
      <c r="J27" s="24">
        <f t="shared" si="6"/>
        <v>234035.56</v>
      </c>
      <c r="K27" s="45">
        <f t="shared" si="7"/>
        <v>52128.049999999996</v>
      </c>
      <c r="L27" s="58">
        <f t="shared" si="4"/>
        <v>0.22273559624870681</v>
      </c>
      <c r="M27" s="59">
        <f t="shared" si="5"/>
        <v>14.915377176015474</v>
      </c>
      <c r="N27" s="13">
        <v>0.19542648709315377</v>
      </c>
      <c r="O27" s="14">
        <v>0.55836139169472498</v>
      </c>
      <c r="P27" s="13">
        <v>0.24621212121212122</v>
      </c>
      <c r="Q27" s="21"/>
      <c r="R27" s="21"/>
      <c r="S27" s="21"/>
    </row>
    <row r="28" spans="1:19" s="10" customFormat="1">
      <c r="A28" s="3">
        <v>181</v>
      </c>
      <c r="B28" s="3" t="s">
        <v>24</v>
      </c>
      <c r="C28" s="3">
        <v>157369</v>
      </c>
      <c r="D28" s="3">
        <v>17544</v>
      </c>
      <c r="E28" s="3" t="s">
        <v>11</v>
      </c>
      <c r="F28" s="15">
        <v>174913</v>
      </c>
      <c r="G28" s="3">
        <v>25586</v>
      </c>
      <c r="H28" s="3">
        <v>200499</v>
      </c>
      <c r="I28" s="15">
        <v>6581.25</v>
      </c>
      <c r="J28" s="24">
        <f t="shared" si="6"/>
        <v>744800.0625</v>
      </c>
      <c r="K28" s="45">
        <f t="shared" si="7"/>
        <v>295602.96999999997</v>
      </c>
      <c r="L28" s="58">
        <f t="shared" si="4"/>
        <v>0.39688902416009125</v>
      </c>
      <c r="M28" s="59">
        <f t="shared" si="5"/>
        <v>26.577473884140552</v>
      </c>
      <c r="N28" s="13">
        <v>4.6575103806730744E-2</v>
      </c>
      <c r="O28" s="14">
        <v>0.54618310636197331</v>
      </c>
      <c r="P28" s="13">
        <v>0.40724178983129594</v>
      </c>
      <c r="Q28" s="21"/>
      <c r="R28" s="21"/>
      <c r="S28" s="21"/>
    </row>
    <row r="29" spans="1:19" s="10" customFormat="1">
      <c r="A29" s="3">
        <v>182</v>
      </c>
      <c r="B29" s="3" t="s">
        <v>25</v>
      </c>
      <c r="C29" s="3">
        <v>132598</v>
      </c>
      <c r="D29" s="3">
        <v>18094</v>
      </c>
      <c r="E29" s="3" t="s">
        <v>11</v>
      </c>
      <c r="F29" s="15">
        <v>150709</v>
      </c>
      <c r="G29" s="3">
        <v>17687</v>
      </c>
      <c r="H29" s="3">
        <v>168396</v>
      </c>
      <c r="I29" s="15">
        <v>6176.5</v>
      </c>
      <c r="J29" s="24">
        <f t="shared" si="6"/>
        <v>698994.505</v>
      </c>
      <c r="K29" s="45">
        <f t="shared" si="7"/>
        <v>254698.21</v>
      </c>
      <c r="L29" s="58">
        <f t="shared" si="4"/>
        <v>0.36437798606156424</v>
      </c>
      <c r="M29" s="59">
        <f t="shared" si="5"/>
        <v>24.40038856957824</v>
      </c>
      <c r="N29" s="13">
        <v>0.28871694191015129</v>
      </c>
      <c r="O29" s="14">
        <v>0.502021018593371</v>
      </c>
      <c r="P29" s="13">
        <v>0.20926203949647765</v>
      </c>
      <c r="Q29" s="21"/>
      <c r="R29" s="21"/>
      <c r="S29" s="21"/>
    </row>
    <row r="30" spans="1:19" s="10" customFormat="1">
      <c r="A30" s="3">
        <v>189</v>
      </c>
      <c r="B30" s="3" t="s">
        <v>26</v>
      </c>
      <c r="C30" s="3">
        <v>13964</v>
      </c>
      <c r="D30" s="3">
        <v>2068</v>
      </c>
      <c r="E30" s="3">
        <v>22445</v>
      </c>
      <c r="F30" s="15">
        <v>38471</v>
      </c>
      <c r="G30" s="3">
        <v>4527</v>
      </c>
      <c r="H30" s="3">
        <v>42998</v>
      </c>
      <c r="I30" s="15">
        <v>2068</v>
      </c>
      <c r="J30" s="24">
        <f t="shared" si="6"/>
        <v>234035.56</v>
      </c>
      <c r="K30" s="45">
        <f t="shared" si="7"/>
        <v>65015.99</v>
      </c>
      <c r="L30" s="58">
        <f t="shared" si="4"/>
        <v>0.27780389441672881</v>
      </c>
      <c r="M30" s="59">
        <f t="shared" si="5"/>
        <v>18.602998065764023</v>
      </c>
      <c r="N30" s="13">
        <v>5.4742618238829373E-2</v>
      </c>
      <c r="O30" s="14">
        <v>0.5617977528089888</v>
      </c>
      <c r="P30" s="13">
        <v>0.38345962895218189</v>
      </c>
      <c r="Q30" s="21"/>
      <c r="R30" s="21"/>
      <c r="S30" s="21"/>
    </row>
    <row r="31" spans="1:19" s="10" customFormat="1">
      <c r="A31" s="3">
        <v>241</v>
      </c>
      <c r="B31" s="3" t="s">
        <v>27</v>
      </c>
      <c r="C31" s="3">
        <v>11113</v>
      </c>
      <c r="D31" s="3">
        <v>2107</v>
      </c>
      <c r="E31" s="3">
        <v>20924</v>
      </c>
      <c r="F31" s="15">
        <v>34144</v>
      </c>
      <c r="G31" s="3">
        <v>3953</v>
      </c>
      <c r="H31" s="3">
        <v>38097</v>
      </c>
      <c r="I31" s="15">
        <v>2068</v>
      </c>
      <c r="J31" s="24">
        <f t="shared" si="6"/>
        <v>234035.56</v>
      </c>
      <c r="K31" s="45">
        <f t="shared" si="7"/>
        <v>57703.360000000001</v>
      </c>
      <c r="L31" s="58">
        <f t="shared" si="4"/>
        <v>0.24655808715564423</v>
      </c>
      <c r="M31" s="59">
        <f t="shared" si="5"/>
        <v>16.51063829787234</v>
      </c>
      <c r="N31" s="13">
        <v>0.19361060880048223</v>
      </c>
      <c r="O31" s="14">
        <v>0.55045207956600362</v>
      </c>
      <c r="P31" s="13">
        <v>0.25593731163351419</v>
      </c>
      <c r="Q31" s="21"/>
      <c r="R31" s="21"/>
      <c r="S31" s="21"/>
    </row>
    <row r="32" spans="1:19" s="10" customFormat="1">
      <c r="A32" s="3">
        <v>300</v>
      </c>
      <c r="B32" s="3" t="s">
        <v>28</v>
      </c>
      <c r="C32" s="3">
        <v>21656</v>
      </c>
      <c r="D32" s="3">
        <v>3668</v>
      </c>
      <c r="E32" s="3">
        <v>38244</v>
      </c>
      <c r="F32" s="15">
        <v>63538</v>
      </c>
      <c r="G32" s="3">
        <v>7025</v>
      </c>
      <c r="H32" s="3">
        <v>70563</v>
      </c>
      <c r="I32" s="15">
        <v>1931.25</v>
      </c>
      <c r="J32" s="24">
        <f t="shared" si="6"/>
        <v>218559.5625</v>
      </c>
      <c r="K32" s="45">
        <f t="shared" si="7"/>
        <v>107379.22</v>
      </c>
      <c r="L32" s="58">
        <f t="shared" si="4"/>
        <v>0.49130414964113045</v>
      </c>
      <c r="M32" s="59">
        <f t="shared" si="5"/>
        <v>32.899935275080907</v>
      </c>
      <c r="N32" s="13">
        <v>0.37537350597609564</v>
      </c>
      <c r="O32" s="14">
        <v>0.43152390438247012</v>
      </c>
      <c r="P32" s="13">
        <v>0.19310258964143426</v>
      </c>
      <c r="Q32" s="21"/>
      <c r="R32" s="21"/>
      <c r="S32" s="21"/>
    </row>
    <row r="33" spans="1:19" s="10" customFormat="1">
      <c r="A33" s="3">
        <v>301</v>
      </c>
      <c r="B33" s="3" t="s">
        <v>29</v>
      </c>
      <c r="C33" s="3">
        <v>406851</v>
      </c>
      <c r="D33" s="3">
        <v>62080</v>
      </c>
      <c r="E33" s="3" t="s">
        <v>11</v>
      </c>
      <c r="F33" s="15">
        <v>468964</v>
      </c>
      <c r="G33" s="3">
        <v>59022</v>
      </c>
      <c r="H33" s="3">
        <v>527986</v>
      </c>
      <c r="I33" s="15">
        <v>9999</v>
      </c>
      <c r="J33" s="24">
        <f t="shared" si="6"/>
        <v>1131586.83</v>
      </c>
      <c r="K33" s="45">
        <f t="shared" si="7"/>
        <v>792549.16</v>
      </c>
      <c r="L33" s="58">
        <f t="shared" si="4"/>
        <v>0.70038740199901406</v>
      </c>
      <c r="M33" s="59">
        <f t="shared" si="5"/>
        <v>46.901090109010902</v>
      </c>
      <c r="N33" s="13">
        <v>9.7355299740355228E-2</v>
      </c>
      <c r="O33" s="14">
        <v>0.57370005284805037</v>
      </c>
      <c r="P33" s="13">
        <v>0.3289446474115944</v>
      </c>
      <c r="Q33" s="21"/>
      <c r="R33" s="21"/>
      <c r="S33" s="21"/>
    </row>
    <row r="34" spans="1:19" s="10" customFormat="1">
      <c r="A34" s="3">
        <v>302</v>
      </c>
      <c r="B34" s="3" t="s">
        <v>30</v>
      </c>
      <c r="C34" s="3">
        <v>285307</v>
      </c>
      <c r="D34" s="3">
        <v>41368</v>
      </c>
      <c r="E34" s="3" t="s">
        <v>11</v>
      </c>
      <c r="F34" s="15">
        <v>326692</v>
      </c>
      <c r="G34" s="3">
        <v>25655</v>
      </c>
      <c r="H34" s="3">
        <v>352347</v>
      </c>
      <c r="I34" s="15">
        <v>8458</v>
      </c>
      <c r="J34" s="24">
        <f t="shared" si="6"/>
        <v>957191.86</v>
      </c>
      <c r="K34" s="45">
        <f t="shared" si="7"/>
        <v>552109.48</v>
      </c>
      <c r="L34" s="58">
        <f t="shared" si="4"/>
        <v>0.57680126949679655</v>
      </c>
      <c r="M34" s="59">
        <f t="shared" si="5"/>
        <v>38.625206904705607</v>
      </c>
      <c r="N34" s="13">
        <v>0.12044123080171003</v>
      </c>
      <c r="O34" s="14">
        <v>0.63746239510212699</v>
      </c>
      <c r="P34" s="13">
        <v>0.24209637409616297</v>
      </c>
      <c r="Q34" s="21"/>
      <c r="R34" s="21"/>
      <c r="S34" s="21"/>
    </row>
    <row r="35" spans="1:19" s="10" customFormat="1">
      <c r="A35" s="3">
        <v>304</v>
      </c>
      <c r="B35" s="3" t="s">
        <v>32</v>
      </c>
      <c r="C35" s="3">
        <v>17430</v>
      </c>
      <c r="D35" s="3" t="s">
        <v>11</v>
      </c>
      <c r="E35" s="3" t="s">
        <v>11</v>
      </c>
      <c r="F35" s="15">
        <v>17430</v>
      </c>
      <c r="G35" s="3">
        <v>1216</v>
      </c>
      <c r="H35" s="3">
        <v>18646</v>
      </c>
      <c r="I35" s="15">
        <v>753</v>
      </c>
      <c r="J35" s="24">
        <f t="shared" si="6"/>
        <v>85217.01</v>
      </c>
      <c r="K35" s="45">
        <f t="shared" si="7"/>
        <v>29456.7</v>
      </c>
      <c r="L35" s="58">
        <f t="shared" si="4"/>
        <v>0.3456669038258911</v>
      </c>
      <c r="M35" s="59">
        <f t="shared" si="5"/>
        <v>23.147410358565736</v>
      </c>
      <c r="N35" s="13">
        <v>0.32760416666666664</v>
      </c>
      <c r="O35" s="14">
        <v>0.36302083333333335</v>
      </c>
      <c r="P35" s="13">
        <v>0.30937500000000001</v>
      </c>
      <c r="Q35" s="21"/>
      <c r="R35" s="21"/>
      <c r="S35" s="21"/>
    </row>
    <row r="36" spans="1:19" s="10" customFormat="1">
      <c r="A36" s="3">
        <v>400</v>
      </c>
      <c r="B36" s="3" t="s">
        <v>33</v>
      </c>
      <c r="C36" s="3">
        <v>11464</v>
      </c>
      <c r="D36" s="3" t="s">
        <v>11</v>
      </c>
      <c r="E36" s="3" t="s">
        <v>11</v>
      </c>
      <c r="F36" s="15">
        <v>11495</v>
      </c>
      <c r="G36" s="3">
        <v>2116</v>
      </c>
      <c r="H36" s="3">
        <v>13611</v>
      </c>
      <c r="I36" s="15">
        <v>690.25</v>
      </c>
      <c r="J36" s="24">
        <f t="shared" si="6"/>
        <v>78115.592499999999</v>
      </c>
      <c r="K36" s="45">
        <f t="shared" si="7"/>
        <v>19426.55</v>
      </c>
      <c r="L36" s="58">
        <f t="shared" si="4"/>
        <v>0.24868978622929858</v>
      </c>
      <c r="M36" s="59">
        <f t="shared" si="5"/>
        <v>16.653386454183266</v>
      </c>
      <c r="N36" s="13">
        <v>0.21920289855072464</v>
      </c>
      <c r="O36" s="14">
        <v>0.71376811594202894</v>
      </c>
      <c r="P36" s="13">
        <v>6.7028985507246383E-2</v>
      </c>
      <c r="Q36" s="21"/>
      <c r="R36" s="21"/>
      <c r="S36" s="21"/>
    </row>
    <row r="37" spans="1:19" s="10" customFormat="1">
      <c r="A37" s="3">
        <v>401</v>
      </c>
      <c r="B37" s="3" t="s">
        <v>34</v>
      </c>
      <c r="C37" s="3">
        <v>422539</v>
      </c>
      <c r="D37" s="3">
        <v>45817</v>
      </c>
      <c r="E37" s="3" t="s">
        <v>11</v>
      </c>
      <c r="F37" s="15">
        <v>472920</v>
      </c>
      <c r="G37" s="3">
        <v>69896</v>
      </c>
      <c r="H37" s="3">
        <v>542816</v>
      </c>
      <c r="I37" s="15">
        <v>11249</v>
      </c>
      <c r="J37" s="24">
        <f t="shared" si="6"/>
        <v>1273049.33</v>
      </c>
      <c r="K37" s="45">
        <f t="shared" si="7"/>
        <v>799234.79999999993</v>
      </c>
      <c r="L37" s="58">
        <f t="shared" si="4"/>
        <v>0.62781133548061319</v>
      </c>
      <c r="M37" s="59">
        <f t="shared" si="5"/>
        <v>42.041070317361545</v>
      </c>
      <c r="N37" s="13">
        <v>0.1296990555794563</v>
      </c>
      <c r="O37" s="14">
        <v>0.63208571487103848</v>
      </c>
      <c r="P37" s="13">
        <v>0.23821522954950525</v>
      </c>
      <c r="Q37" s="21"/>
      <c r="R37" s="21"/>
      <c r="S37" s="21"/>
    </row>
    <row r="38" spans="1:19" s="10" customFormat="1">
      <c r="A38" s="3">
        <v>402</v>
      </c>
      <c r="B38" s="3" t="s">
        <v>35</v>
      </c>
      <c r="C38" s="3" t="s">
        <v>11</v>
      </c>
      <c r="D38" s="3" t="s">
        <v>11</v>
      </c>
      <c r="E38" s="3">
        <v>21480</v>
      </c>
      <c r="F38" s="15">
        <v>18095</v>
      </c>
      <c r="G38" s="3">
        <v>1959</v>
      </c>
      <c r="H38" s="3">
        <v>20054</v>
      </c>
      <c r="I38" s="15">
        <v>488</v>
      </c>
      <c r="J38" s="24">
        <f t="shared" si="6"/>
        <v>55226.96</v>
      </c>
      <c r="K38" s="45">
        <f t="shared" si="7"/>
        <v>30580.55</v>
      </c>
      <c r="L38" s="58">
        <f t="shared" si="4"/>
        <v>0.55372502850057292</v>
      </c>
      <c r="M38" s="59">
        <f t="shared" si="5"/>
        <v>37.079918032786885</v>
      </c>
      <c r="N38" s="13">
        <v>0.2261437908496732</v>
      </c>
      <c r="O38" s="14">
        <v>0.4169934640522876</v>
      </c>
      <c r="P38" s="13">
        <v>0.35686274509803922</v>
      </c>
      <c r="Q38" s="21"/>
      <c r="R38" s="21"/>
      <c r="S38" s="21"/>
    </row>
    <row r="39" spans="1:19" s="10" customFormat="1">
      <c r="A39" s="3">
        <v>403</v>
      </c>
      <c r="B39" s="3" t="s">
        <v>36</v>
      </c>
      <c r="C39" s="3">
        <v>20322</v>
      </c>
      <c r="D39" s="3" t="s">
        <v>11</v>
      </c>
      <c r="E39" s="3" t="s">
        <v>11</v>
      </c>
      <c r="F39" s="15">
        <v>20322</v>
      </c>
      <c r="G39" s="3">
        <v>1555</v>
      </c>
      <c r="H39" s="3">
        <v>21877</v>
      </c>
      <c r="I39" s="15">
        <v>1004</v>
      </c>
      <c r="J39" s="24">
        <f t="shared" si="6"/>
        <v>113622.68000000001</v>
      </c>
      <c r="K39" s="45">
        <f t="shared" si="7"/>
        <v>34344.18</v>
      </c>
      <c r="L39" s="58">
        <f t="shared" si="4"/>
        <v>0.3022651815641032</v>
      </c>
      <c r="M39" s="59">
        <f t="shared" si="5"/>
        <v>20.241035856573706</v>
      </c>
      <c r="N39" s="13">
        <v>0.17564102564102563</v>
      </c>
      <c r="O39" s="14">
        <v>0.52243589743589747</v>
      </c>
      <c r="P39" s="13">
        <v>0.30192307692307691</v>
      </c>
      <c r="Q39" s="21"/>
      <c r="R39" s="21"/>
      <c r="S39" s="21"/>
    </row>
    <row r="40" spans="1:19" s="10" customFormat="1">
      <c r="A40" s="3">
        <v>500</v>
      </c>
      <c r="B40" s="3" t="s">
        <v>37</v>
      </c>
      <c r="C40" s="3">
        <v>299028</v>
      </c>
      <c r="D40" s="3">
        <v>4890</v>
      </c>
      <c r="E40" s="3" t="s">
        <v>11</v>
      </c>
      <c r="F40" s="15">
        <v>330436</v>
      </c>
      <c r="G40" s="3">
        <v>18286</v>
      </c>
      <c r="H40" s="3">
        <v>348722</v>
      </c>
      <c r="I40" s="15">
        <v>15964.5</v>
      </c>
      <c r="J40" s="24">
        <f t="shared" si="6"/>
        <v>1806702.4650000001</v>
      </c>
      <c r="K40" s="45">
        <f t="shared" si="7"/>
        <v>558436.84</v>
      </c>
      <c r="L40" s="58">
        <f t="shared" si="4"/>
        <v>0.30909175739681072</v>
      </c>
      <c r="M40" s="59">
        <f t="shared" si="5"/>
        <v>20.698174073726079</v>
      </c>
      <c r="N40" s="13">
        <v>0.12407228675075714</v>
      </c>
      <c r="O40" s="14">
        <v>0.59799647219356344</v>
      </c>
      <c r="P40" s="13">
        <v>0.27793124105567946</v>
      </c>
      <c r="Q40" s="21"/>
      <c r="R40" s="21"/>
      <c r="S40" s="21"/>
    </row>
    <row r="41" spans="1:19" s="10" customFormat="1">
      <c r="A41" s="3">
        <v>501</v>
      </c>
      <c r="B41" s="3" t="s">
        <v>38</v>
      </c>
      <c r="C41" s="3">
        <v>196108</v>
      </c>
      <c r="D41" s="3">
        <v>35551</v>
      </c>
      <c r="E41" s="3" t="s">
        <v>11</v>
      </c>
      <c r="F41" s="15">
        <v>285279</v>
      </c>
      <c r="G41" s="3">
        <v>16324</v>
      </c>
      <c r="H41" s="3">
        <v>301603</v>
      </c>
      <c r="I41" s="15">
        <v>9588.4</v>
      </c>
      <c r="J41" s="24">
        <f t="shared" si="6"/>
        <v>1085119.2279999999</v>
      </c>
      <c r="K41" s="45">
        <f t="shared" si="7"/>
        <v>482121.51</v>
      </c>
      <c r="L41" s="58">
        <f t="shared" si="4"/>
        <v>0.44430279877042234</v>
      </c>
      <c r="M41" s="59">
        <f t="shared" si="5"/>
        <v>29.752513453756624</v>
      </c>
      <c r="N41" s="13">
        <v>0.31161683772125537</v>
      </c>
      <c r="O41" s="14">
        <v>0.57422281719470469</v>
      </c>
      <c r="P41" s="13">
        <v>0.11416034508403987</v>
      </c>
      <c r="Q41" s="21"/>
      <c r="R41" s="21"/>
      <c r="S41" s="21"/>
    </row>
    <row r="42" spans="1:19" s="10" customFormat="1">
      <c r="A42" s="3">
        <v>502</v>
      </c>
      <c r="B42" s="3" t="s">
        <v>39</v>
      </c>
      <c r="C42" s="3">
        <v>12455</v>
      </c>
      <c r="D42" s="3">
        <v>4503</v>
      </c>
      <c r="E42" s="3">
        <v>24850</v>
      </c>
      <c r="F42" s="15">
        <v>40983</v>
      </c>
      <c r="G42" s="3">
        <v>3192</v>
      </c>
      <c r="H42" s="3">
        <v>44175</v>
      </c>
      <c r="I42" s="15">
        <v>2037.5</v>
      </c>
      <c r="J42" s="24">
        <f t="shared" si="6"/>
        <v>230583.875</v>
      </c>
      <c r="K42" s="45">
        <f t="shared" si="7"/>
        <v>69261.27</v>
      </c>
      <c r="L42" s="58">
        <f t="shared" si="4"/>
        <v>0.30037343244405101</v>
      </c>
      <c r="M42" s="59">
        <f t="shared" si="5"/>
        <v>20.114355828220859</v>
      </c>
      <c r="N42" s="13">
        <v>7.4912891986062713E-2</v>
      </c>
      <c r="O42" s="14">
        <v>0.53980836236933794</v>
      </c>
      <c r="P42" s="13">
        <v>0.3852787456445993</v>
      </c>
      <c r="Q42" s="21"/>
      <c r="R42" s="21"/>
      <c r="S42" s="21"/>
    </row>
    <row r="43" spans="1:19" s="10" customFormat="1">
      <c r="A43" s="3">
        <v>503</v>
      </c>
      <c r="B43" s="3" t="s">
        <v>40</v>
      </c>
      <c r="C43" s="3">
        <v>4409</v>
      </c>
      <c r="D43" s="3">
        <v>5546</v>
      </c>
      <c r="E43" s="3" t="s">
        <v>11</v>
      </c>
      <c r="F43" s="15">
        <v>8651</v>
      </c>
      <c r="G43" s="3">
        <v>18</v>
      </c>
      <c r="H43" s="3">
        <v>8669</v>
      </c>
      <c r="I43" s="15">
        <v>338</v>
      </c>
      <c r="J43" s="24">
        <f t="shared" si="6"/>
        <v>38251.46</v>
      </c>
      <c r="K43" s="45">
        <f t="shared" si="7"/>
        <v>14620.189999999999</v>
      </c>
      <c r="L43" s="58">
        <f t="shared" si="4"/>
        <v>0.38221260051250328</v>
      </c>
      <c r="M43" s="59">
        <f t="shared" si="5"/>
        <v>25.594674556213018</v>
      </c>
      <c r="N43" s="13">
        <v>9.8776223776223776E-2</v>
      </c>
      <c r="O43" s="14">
        <v>0.81118881118881114</v>
      </c>
      <c r="P43" s="13">
        <v>9.0034965034965039E-2</v>
      </c>
      <c r="Q43" s="21"/>
      <c r="R43" s="21"/>
      <c r="S43" s="21"/>
    </row>
    <row r="44" spans="1:19" s="10" customFormat="1">
      <c r="A44" s="3">
        <v>640</v>
      </c>
      <c r="B44" s="3" t="s">
        <v>41</v>
      </c>
      <c r="C44" s="3">
        <v>8066</v>
      </c>
      <c r="D44" s="3">
        <v>1845</v>
      </c>
      <c r="E44" s="3">
        <v>16798</v>
      </c>
      <c r="F44" s="15">
        <v>28215</v>
      </c>
      <c r="G44" s="3">
        <v>5250</v>
      </c>
      <c r="H44" s="3">
        <v>33465</v>
      </c>
      <c r="I44" s="15">
        <v>2007</v>
      </c>
      <c r="J44" s="24">
        <f t="shared" si="6"/>
        <v>227132.19</v>
      </c>
      <c r="K44" s="45">
        <f t="shared" si="7"/>
        <v>47683.35</v>
      </c>
      <c r="L44" s="58">
        <f t="shared" si="4"/>
        <v>0.20993655720926213</v>
      </c>
      <c r="M44" s="59">
        <f t="shared" si="5"/>
        <v>14.058295964125561</v>
      </c>
      <c r="N44" s="13">
        <v>0.17340720221606648</v>
      </c>
      <c r="O44" s="14">
        <v>0.54626038781163433</v>
      </c>
      <c r="P44" s="13">
        <v>0.28033240997229919</v>
      </c>
      <c r="Q44" s="21"/>
      <c r="R44" s="21"/>
      <c r="S44" s="21"/>
    </row>
    <row r="45" spans="1:19" s="10" customFormat="1">
      <c r="A45" s="3">
        <v>819</v>
      </c>
      <c r="B45" s="3" t="s">
        <v>46</v>
      </c>
      <c r="C45" s="3">
        <v>180945</v>
      </c>
      <c r="D45" s="3">
        <v>23069</v>
      </c>
      <c r="E45" s="3" t="s">
        <v>11</v>
      </c>
      <c r="F45" s="15">
        <v>204036</v>
      </c>
      <c r="G45" s="3">
        <v>20715</v>
      </c>
      <c r="H45" s="3">
        <v>224751</v>
      </c>
      <c r="I45" s="15">
        <v>6605</v>
      </c>
      <c r="J45" s="24">
        <f t="shared" si="6"/>
        <v>747487.85</v>
      </c>
      <c r="K45" s="45">
        <f>F45*1.7</f>
        <v>346861.2</v>
      </c>
      <c r="L45" s="58">
        <f t="shared" si="4"/>
        <v>0.46403590372739839</v>
      </c>
      <c r="M45" s="59">
        <v>30.89114307342922</v>
      </c>
      <c r="N45" s="13">
        <v>4.4224731110962659E-2</v>
      </c>
      <c r="O45" s="13">
        <v>0.52461754292203888</v>
      </c>
      <c r="P45" s="13">
        <v>0.43115772596699847</v>
      </c>
    </row>
    <row r="46" spans="1:19" s="10" customFormat="1" ht="15.75" thickBot="1">
      <c r="A46" s="26">
        <v>940</v>
      </c>
      <c r="B46" s="26" t="s">
        <v>47</v>
      </c>
      <c r="C46" s="26">
        <v>154711</v>
      </c>
      <c r="D46" s="26">
        <v>15578</v>
      </c>
      <c r="E46" s="26" t="s">
        <v>11</v>
      </c>
      <c r="F46" s="30">
        <v>170323</v>
      </c>
      <c r="G46" s="26">
        <v>20762</v>
      </c>
      <c r="H46" s="26">
        <v>191085</v>
      </c>
      <c r="I46" s="30">
        <v>6667.75</v>
      </c>
      <c r="J46" s="34">
        <f t="shared" si="6"/>
        <v>754589.26749999996</v>
      </c>
      <c r="K46" s="46">
        <f>F46*1.69</f>
        <v>287845.87</v>
      </c>
      <c r="L46" s="60">
        <f t="shared" si="4"/>
        <v>0.3814603286813909</v>
      </c>
      <c r="M46" s="61">
        <f>F46/I46</f>
        <v>25.544299051404145</v>
      </c>
      <c r="N46" s="27">
        <v>0.16789976778095803</v>
      </c>
      <c r="O46" s="27">
        <v>0.67386725711508344</v>
      </c>
      <c r="P46" s="27">
        <v>0.15823297510395853</v>
      </c>
      <c r="Q46" s="47"/>
      <c r="R46" s="47"/>
      <c r="S46" s="47"/>
    </row>
    <row r="47" spans="1:19" s="35" customFormat="1" ht="15.75" thickBot="1">
      <c r="A47" s="67" t="s">
        <v>59</v>
      </c>
      <c r="B47" s="68"/>
      <c r="C47" s="56">
        <f t="shared" ref="C47:K47" si="8">SUM(C16:C46)</f>
        <v>3250959</v>
      </c>
      <c r="D47" s="56">
        <f t="shared" si="8"/>
        <v>389457</v>
      </c>
      <c r="E47" s="56">
        <f t="shared" si="8"/>
        <v>164644</v>
      </c>
      <c r="F47" s="56">
        <f t="shared" si="8"/>
        <v>3885935</v>
      </c>
      <c r="G47" s="56">
        <f t="shared" si="8"/>
        <v>432651</v>
      </c>
      <c r="H47" s="56">
        <f t="shared" si="8"/>
        <v>4318586</v>
      </c>
      <c r="I47" s="56">
        <f t="shared" si="8"/>
        <v>132291.9</v>
      </c>
      <c r="J47" s="38">
        <f t="shared" si="8"/>
        <v>14971474.322999999</v>
      </c>
      <c r="K47" s="38">
        <f t="shared" si="8"/>
        <v>6569270.5099999998</v>
      </c>
      <c r="L47" s="36">
        <f t="shared" si="4"/>
        <v>0.43878581148871404</v>
      </c>
      <c r="M47" s="62">
        <f>F47/I47</f>
        <v>29.373945041230794</v>
      </c>
      <c r="N47" s="39">
        <f>AVERAGE(N16:N46)</f>
        <v>0.13675469398720747</v>
      </c>
      <c r="O47" s="39">
        <f>AVERAGE(O16:O46)</f>
        <v>0.61250624431278311</v>
      </c>
      <c r="P47" s="40">
        <f>AVERAGE(P16:P46)</f>
        <v>0.25073906170000931</v>
      </c>
    </row>
    <row r="48" spans="1:19" ht="15.75" thickBot="1">
      <c r="A48" s="1"/>
      <c r="B48" s="1"/>
      <c r="C48" s="1"/>
      <c r="D48" s="1"/>
      <c r="E48" s="1"/>
      <c r="F48" s="1"/>
      <c r="G48" s="1"/>
      <c r="H48" s="1"/>
      <c r="L48" s="23"/>
      <c r="M48" s="23"/>
    </row>
    <row r="49" spans="1:16" ht="15.75" thickBot="1">
      <c r="A49" s="67" t="s">
        <v>60</v>
      </c>
      <c r="B49" s="68"/>
      <c r="C49" s="37">
        <f t="shared" ref="C49:K49" si="9">C12+C47</f>
        <v>3732064</v>
      </c>
      <c r="D49" s="37">
        <f t="shared" si="9"/>
        <v>440323</v>
      </c>
      <c r="E49" s="37">
        <f t="shared" si="9"/>
        <v>203899</v>
      </c>
      <c r="F49" s="37">
        <f t="shared" si="9"/>
        <v>4456784</v>
      </c>
      <c r="G49" s="37">
        <f t="shared" si="9"/>
        <v>490753</v>
      </c>
      <c r="H49" s="37">
        <f t="shared" si="9"/>
        <v>4947537</v>
      </c>
      <c r="I49" s="37">
        <f t="shared" si="9"/>
        <v>166364.29999999999</v>
      </c>
      <c r="J49" s="38">
        <f t="shared" si="9"/>
        <v>18827447.831</v>
      </c>
      <c r="K49" s="38">
        <f t="shared" si="9"/>
        <v>7534005.3199999994</v>
      </c>
      <c r="L49" s="36">
        <f>K49/J49</f>
        <v>0.40016073275715131</v>
      </c>
      <c r="M49" s="62">
        <f>AVERAGE(M47,M12)</f>
        <v>23.063972673231589</v>
      </c>
      <c r="N49" s="41">
        <f>AVERAGE(N47,N12)</f>
        <v>0.17837734699360375</v>
      </c>
      <c r="O49" s="41">
        <f>AVERAGE(O47,O12)</f>
        <v>0.55125312215639155</v>
      </c>
      <c r="P49" s="41">
        <f>AVERAGE(P47,P12)</f>
        <v>0.27036953085000465</v>
      </c>
    </row>
    <row r="50" spans="1:16">
      <c r="L50" s="20"/>
    </row>
    <row r="53" spans="1:16">
      <c r="L53" s="20"/>
    </row>
    <row r="55" spans="1:16">
      <c r="L55" s="20"/>
    </row>
  </sheetData>
  <mergeCells count="15">
    <mergeCell ref="L4:P4"/>
    <mergeCell ref="A14:B14"/>
    <mergeCell ref="C14:H14"/>
    <mergeCell ref="L14:P14"/>
    <mergeCell ref="A12:B12"/>
    <mergeCell ref="I4:I5"/>
    <mergeCell ref="J4:J5"/>
    <mergeCell ref="K4:K5"/>
    <mergeCell ref="I14:I15"/>
    <mergeCell ref="J14:J15"/>
    <mergeCell ref="K14:K15"/>
    <mergeCell ref="A47:B47"/>
    <mergeCell ref="A49:B49"/>
    <mergeCell ref="C4:H4"/>
    <mergeCell ref="A4:B4"/>
  </mergeCells>
  <printOptions horizontalCentered="1"/>
  <pageMargins left="0.7" right="0.7" top="0.75" bottom="0.75" header="0.75" footer="0.3"/>
  <pageSetup scale="65" orientation="landscape" r:id="rId1"/>
  <headerFooter>
    <oddFooter>&amp;L2014 Key Performance Indicators&amp;RGreater Sudbury Transit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34"/>
  <sheetViews>
    <sheetView view="pageLayout" zoomScaleNormal="100" workbookViewId="0">
      <selection activeCell="I9" sqref="I9"/>
    </sheetView>
  </sheetViews>
  <sheetFormatPr defaultRowHeight="15"/>
  <cols>
    <col min="1" max="1" width="12.140625" style="1" customWidth="1"/>
    <col min="2" max="6" width="10.7109375" style="1" customWidth="1"/>
    <col min="7" max="16384" width="9.140625" style="1"/>
  </cols>
  <sheetData>
    <row r="2" spans="1:6">
      <c r="A2" s="63" t="s">
        <v>99</v>
      </c>
    </row>
    <row r="3" spans="1:6">
      <c r="A3" s="50" t="s">
        <v>67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</row>
    <row r="4" spans="1:6">
      <c r="A4" s="51" t="s">
        <v>68</v>
      </c>
      <c r="B4" s="3" t="s">
        <v>69</v>
      </c>
      <c r="C4" s="3" t="s">
        <v>70</v>
      </c>
      <c r="D4" s="3" t="s">
        <v>69</v>
      </c>
      <c r="E4" s="3" t="s">
        <v>71</v>
      </c>
      <c r="F4" s="3" t="s">
        <v>71</v>
      </c>
    </row>
    <row r="5" spans="1:6">
      <c r="A5" s="52" t="s">
        <v>72</v>
      </c>
      <c r="B5" s="3" t="s">
        <v>73</v>
      </c>
      <c r="C5" s="3" t="s">
        <v>74</v>
      </c>
      <c r="D5" s="3" t="s">
        <v>73</v>
      </c>
      <c r="E5" s="3" t="s">
        <v>75</v>
      </c>
      <c r="F5" s="3" t="s">
        <v>75</v>
      </c>
    </row>
    <row r="6" spans="1:6">
      <c r="A6" s="53" t="s">
        <v>76</v>
      </c>
      <c r="B6" s="3">
        <v>10</v>
      </c>
      <c r="C6" s="3">
        <v>6</v>
      </c>
      <c r="D6" s="3">
        <v>10</v>
      </c>
      <c r="E6" s="3">
        <v>5</v>
      </c>
      <c r="F6" s="3">
        <v>5</v>
      </c>
    </row>
    <row r="8" spans="1:6">
      <c r="A8" s="63" t="s">
        <v>92</v>
      </c>
    </row>
    <row r="9" spans="1:6">
      <c r="A9" s="48" t="s">
        <v>61</v>
      </c>
      <c r="B9" s="48" t="s">
        <v>62</v>
      </c>
      <c r="C9" s="48" t="s">
        <v>63</v>
      </c>
      <c r="D9" s="48" t="s">
        <v>64</v>
      </c>
      <c r="E9" s="48" t="s">
        <v>65</v>
      </c>
      <c r="F9" s="48" t="s">
        <v>66</v>
      </c>
    </row>
    <row r="10" spans="1:6">
      <c r="A10" s="3">
        <v>103</v>
      </c>
      <c r="B10" s="4">
        <v>7.7081673306772913</v>
      </c>
      <c r="C10" s="4">
        <v>6.4701195219123502</v>
      </c>
      <c r="D10" s="4">
        <v>6.9940239043824697</v>
      </c>
      <c r="E10" s="4">
        <v>4.1474103585657369</v>
      </c>
      <c r="F10" s="4">
        <v>2.6613545816733071</v>
      </c>
    </row>
    <row r="11" spans="1:6">
      <c r="A11" s="3">
        <v>303</v>
      </c>
      <c r="B11" s="4">
        <v>16.006972111553782</v>
      </c>
      <c r="C11" s="4">
        <v>10.67629482071713</v>
      </c>
      <c r="D11" s="4">
        <v>11.717131474103585</v>
      </c>
      <c r="E11" s="4">
        <v>6.6952191235059759</v>
      </c>
      <c r="F11" s="4">
        <v>3.1254980079681278</v>
      </c>
    </row>
    <row r="12" spans="1:6">
      <c r="A12" s="3">
        <v>701</v>
      </c>
      <c r="B12" s="4">
        <v>12.716135458167331</v>
      </c>
      <c r="C12" s="4">
        <v>12.205179282868524</v>
      </c>
      <c r="D12" s="4">
        <v>13.295816733067729</v>
      </c>
      <c r="E12" s="4">
        <v>6.9870517928286855</v>
      </c>
      <c r="F12" s="4">
        <v>2.7908366533864544</v>
      </c>
    </row>
    <row r="13" spans="1:6">
      <c r="A13" s="3">
        <v>702</v>
      </c>
      <c r="B13" s="4">
        <v>36.584661354581669</v>
      </c>
      <c r="C13" s="4">
        <v>25.716135458167329</v>
      </c>
      <c r="D13" s="4">
        <v>34.190239043824704</v>
      </c>
      <c r="E13" s="4">
        <v>17.795816733067728</v>
      </c>
      <c r="F13" s="4">
        <v>5.591633466135459</v>
      </c>
    </row>
    <row r="14" spans="1:6">
      <c r="A14" s="3">
        <v>703</v>
      </c>
      <c r="B14" s="4">
        <v>58.077689243027883</v>
      </c>
      <c r="C14" s="4">
        <v>33.317729083665341</v>
      </c>
      <c r="D14" s="4">
        <v>61.256972111553779</v>
      </c>
      <c r="E14" s="4">
        <v>25.547808764940239</v>
      </c>
      <c r="F14" s="4">
        <v>10.536852589641434</v>
      </c>
    </row>
    <row r="15" spans="1:6">
      <c r="A15" s="3">
        <v>704</v>
      </c>
      <c r="B15" s="4">
        <v>9.4372509960159352</v>
      </c>
      <c r="C15" s="4">
        <v>15.292828685258964</v>
      </c>
      <c r="D15" s="4">
        <v>14.227091633466134</v>
      </c>
      <c r="E15" s="4">
        <v>5.7599601593625493</v>
      </c>
      <c r="F15" s="49"/>
    </row>
    <row r="18" spans="1:6">
      <c r="A18" s="63" t="s">
        <v>100</v>
      </c>
    </row>
    <row r="19" spans="1:6">
      <c r="A19" s="50" t="s">
        <v>67</v>
      </c>
      <c r="B19" s="50" t="s">
        <v>62</v>
      </c>
      <c r="C19" s="50" t="s">
        <v>63</v>
      </c>
      <c r="D19" s="50" t="s">
        <v>64</v>
      </c>
      <c r="E19" s="50" t="s">
        <v>65</v>
      </c>
      <c r="F19" s="50" t="s">
        <v>66</v>
      </c>
    </row>
    <row r="20" spans="1:6">
      <c r="A20" s="51" t="s">
        <v>68</v>
      </c>
      <c r="B20" s="3" t="s">
        <v>78</v>
      </c>
      <c r="C20" s="3" t="s">
        <v>79</v>
      </c>
      <c r="D20" s="3" t="s">
        <v>78</v>
      </c>
      <c r="E20" s="3" t="s">
        <v>70</v>
      </c>
      <c r="F20" s="3" t="s">
        <v>70</v>
      </c>
    </row>
    <row r="21" spans="1:6">
      <c r="A21" s="52" t="s">
        <v>72</v>
      </c>
      <c r="B21" s="3" t="s">
        <v>80</v>
      </c>
      <c r="C21" s="3" t="s">
        <v>81</v>
      </c>
      <c r="D21" s="3" t="s">
        <v>80</v>
      </c>
      <c r="E21" s="3" t="s">
        <v>74</v>
      </c>
      <c r="F21" s="3" t="s">
        <v>74</v>
      </c>
    </row>
    <row r="22" spans="1:6">
      <c r="A22" s="53" t="s">
        <v>76</v>
      </c>
      <c r="B22" s="3">
        <v>15</v>
      </c>
      <c r="C22" s="3">
        <v>13</v>
      </c>
      <c r="D22" s="3">
        <v>15</v>
      </c>
      <c r="E22" s="3">
        <v>6</v>
      </c>
      <c r="F22" s="3">
        <v>6</v>
      </c>
    </row>
    <row r="24" spans="1:6">
      <c r="A24" s="63" t="s">
        <v>93</v>
      </c>
    </row>
    <row r="25" spans="1:6">
      <c r="A25" s="48" t="s">
        <v>77</v>
      </c>
      <c r="B25" s="48" t="s">
        <v>62</v>
      </c>
      <c r="C25" s="48" t="s">
        <v>63</v>
      </c>
      <c r="D25" s="48" t="s">
        <v>64</v>
      </c>
      <c r="E25" s="48" t="s">
        <v>65</v>
      </c>
      <c r="F25" s="48" t="s">
        <v>66</v>
      </c>
    </row>
    <row r="26" spans="1:6">
      <c r="A26" s="54">
        <v>2</v>
      </c>
      <c r="B26" s="4">
        <v>47.095617529880485</v>
      </c>
      <c r="C26" s="4">
        <v>60.207171314741039</v>
      </c>
      <c r="D26" s="4">
        <v>71.148406374502002</v>
      </c>
      <c r="E26" s="4">
        <v>28.721115537848608</v>
      </c>
      <c r="F26" s="49"/>
    </row>
    <row r="27" spans="1:6">
      <c r="A27" s="54">
        <v>6</v>
      </c>
      <c r="B27" s="4">
        <v>33.805776892430281</v>
      </c>
      <c r="C27" s="4">
        <v>34.402390438247011</v>
      </c>
      <c r="D27" s="4">
        <v>40.276892430278892</v>
      </c>
      <c r="E27" s="4">
        <v>12.341035856573706</v>
      </c>
      <c r="F27" s="49"/>
    </row>
    <row r="28" spans="1:6">
      <c r="A28" s="54">
        <v>7</v>
      </c>
      <c r="B28" s="4">
        <v>7.4369189907038509</v>
      </c>
      <c r="C28" s="4">
        <v>10.246015936254981</v>
      </c>
      <c r="D28" s="4">
        <v>10.532868525896415</v>
      </c>
      <c r="E28" s="4">
        <v>5.3904382470119527</v>
      </c>
      <c r="F28" s="49"/>
    </row>
    <row r="29" spans="1:6">
      <c r="A29" s="54">
        <v>12</v>
      </c>
      <c r="B29" s="55">
        <v>15.321381142098275</v>
      </c>
      <c r="C29" s="4">
        <v>10.091633466135459</v>
      </c>
      <c r="D29" s="55">
        <v>9.4880478087649394</v>
      </c>
      <c r="E29" s="4">
        <v>4.856573705179283</v>
      </c>
      <c r="F29" s="49"/>
    </row>
    <row r="30" spans="1:6">
      <c r="A30" s="54">
        <v>14</v>
      </c>
      <c r="B30" s="4">
        <v>38.93426294820717</v>
      </c>
      <c r="C30" s="4">
        <v>46.692231075697208</v>
      </c>
      <c r="D30" s="4">
        <v>64.026892430278878</v>
      </c>
      <c r="E30" s="4">
        <v>18.452191235059761</v>
      </c>
      <c r="F30" s="49"/>
    </row>
    <row r="31" spans="1:6">
      <c r="A31" s="54">
        <v>15</v>
      </c>
      <c r="B31" s="49"/>
      <c r="C31" s="49"/>
      <c r="D31" s="49">
        <v>19.872509960159363</v>
      </c>
      <c r="E31" s="49"/>
      <c r="F31" s="49"/>
    </row>
    <row r="32" spans="1:6">
      <c r="A32" s="54">
        <v>17</v>
      </c>
      <c r="B32" s="4">
        <v>42.652390438247011</v>
      </c>
      <c r="C32" s="4">
        <v>48.114541832669318</v>
      </c>
      <c r="D32" s="4">
        <v>51.43426294820717</v>
      </c>
      <c r="E32" s="4">
        <v>18.024900398406373</v>
      </c>
      <c r="F32" s="49"/>
    </row>
    <row r="33" spans="1:6">
      <c r="A33" s="54">
        <v>101</v>
      </c>
      <c r="B33" s="4">
        <v>20.470119521912352</v>
      </c>
      <c r="C33" s="4">
        <v>29.165338645418327</v>
      </c>
      <c r="D33" s="4">
        <v>26.926294820717132</v>
      </c>
      <c r="E33" s="4">
        <v>12.039043824701196</v>
      </c>
      <c r="F33" s="49"/>
    </row>
    <row r="34" spans="1:6">
      <c r="A34" s="54">
        <v>102</v>
      </c>
      <c r="B34" s="4">
        <v>21.922974767596276</v>
      </c>
      <c r="C34" s="4">
        <v>8.4023904382470125</v>
      </c>
      <c r="D34" s="4">
        <v>15.711155378486056</v>
      </c>
      <c r="E34" s="49"/>
      <c r="F34" s="49"/>
    </row>
    <row r="35" spans="1:6">
      <c r="A35" s="54">
        <v>141</v>
      </c>
      <c r="B35" s="4">
        <v>11.345617529880478</v>
      </c>
      <c r="C35" s="4">
        <v>4.2151394422310755</v>
      </c>
      <c r="D35" s="49"/>
      <c r="E35" s="49"/>
      <c r="F35" s="49"/>
    </row>
    <row r="36" spans="1:6">
      <c r="A36" s="54">
        <v>142</v>
      </c>
      <c r="B36" s="49"/>
      <c r="C36" s="49"/>
      <c r="D36" s="49">
        <v>10.810756972111555</v>
      </c>
      <c r="E36" s="4">
        <v>2.6533864541832668</v>
      </c>
      <c r="F36" s="49"/>
    </row>
    <row r="37" spans="1:6">
      <c r="A37" s="54">
        <v>147</v>
      </c>
      <c r="B37" s="49"/>
      <c r="C37" s="49"/>
      <c r="D37" s="49"/>
      <c r="E37" s="49"/>
      <c r="F37" s="4">
        <v>7.0856573705179287</v>
      </c>
    </row>
    <row r="38" spans="1:6">
      <c r="A38" s="54">
        <v>181</v>
      </c>
      <c r="B38" s="4">
        <v>40.473107569721115</v>
      </c>
      <c r="C38" s="4">
        <v>35.108565737051791</v>
      </c>
      <c r="D38" s="4">
        <v>55.003984063745023</v>
      </c>
      <c r="E38" s="4">
        <v>20.925099601593622</v>
      </c>
      <c r="F38" s="49"/>
    </row>
    <row r="39" spans="1:6">
      <c r="A39" s="54">
        <v>182</v>
      </c>
      <c r="B39" s="4">
        <v>32.042828685258968</v>
      </c>
      <c r="C39" s="4">
        <v>39.074701195219127</v>
      </c>
      <c r="D39" s="4">
        <v>42.813745019920319</v>
      </c>
      <c r="E39" s="4">
        <v>14.524302788844622</v>
      </c>
      <c r="F39" s="49"/>
    </row>
    <row r="40" spans="1:6">
      <c r="A40" s="54">
        <v>189</v>
      </c>
      <c r="B40" s="49"/>
      <c r="C40" s="49"/>
      <c r="D40" s="49"/>
      <c r="E40" s="49"/>
      <c r="F40" s="4">
        <v>9.0348605577689245</v>
      </c>
    </row>
    <row r="41" spans="1:6">
      <c r="A41" s="54">
        <v>241</v>
      </c>
      <c r="B41" s="49"/>
      <c r="C41" s="49"/>
      <c r="D41" s="49"/>
      <c r="E41" s="49"/>
      <c r="F41" s="4">
        <v>9.0766932270916332</v>
      </c>
    </row>
    <row r="42" spans="1:6">
      <c r="A42" s="54">
        <v>300</v>
      </c>
      <c r="B42" s="49"/>
      <c r="C42" s="49"/>
      <c r="D42" s="49"/>
      <c r="E42" s="49"/>
      <c r="F42" s="4">
        <v>17.388446215139442</v>
      </c>
    </row>
    <row r="43" spans="1:6">
      <c r="A43" s="54">
        <v>301</v>
      </c>
      <c r="B43" s="4">
        <v>95.234063745019924</v>
      </c>
      <c r="C43" s="4">
        <v>112.80179282868527</v>
      </c>
      <c r="D43" s="4">
        <v>121.42330677290836</v>
      </c>
      <c r="E43" s="4">
        <v>60.616733067729079</v>
      </c>
      <c r="F43" s="49"/>
    </row>
    <row r="44" spans="1:6">
      <c r="A44" s="54">
        <v>302</v>
      </c>
      <c r="B44" s="4">
        <v>77.833997343957506</v>
      </c>
      <c r="C44" s="4">
        <v>89.867529880478088</v>
      </c>
      <c r="D44" s="4">
        <v>99.721115537848618</v>
      </c>
      <c r="E44" s="4">
        <v>36.223107569721115</v>
      </c>
      <c r="F44" s="49"/>
    </row>
    <row r="45" spans="1:6">
      <c r="A45" s="54">
        <v>304</v>
      </c>
      <c r="B45" s="49"/>
      <c r="C45" s="49"/>
      <c r="D45" s="49">
        <v>18.92828685258964</v>
      </c>
      <c r="E45" s="4">
        <v>6.3286852589641436</v>
      </c>
      <c r="F45" s="49"/>
    </row>
    <row r="46" spans="1:6">
      <c r="A46" s="54">
        <v>400</v>
      </c>
      <c r="B46" s="4">
        <v>13.314741035856576</v>
      </c>
      <c r="C46" s="4">
        <v>5.8525896414342631</v>
      </c>
      <c r="D46" s="49"/>
      <c r="E46" s="49"/>
      <c r="F46" s="49"/>
    </row>
    <row r="47" spans="1:6">
      <c r="A47" s="54">
        <v>401</v>
      </c>
      <c r="B47" s="4">
        <v>69.85358565737053</v>
      </c>
      <c r="C47" s="4">
        <v>126.40139442231076</v>
      </c>
      <c r="D47" s="4">
        <v>152.20916334661356</v>
      </c>
      <c r="E47" s="4">
        <v>57.947410358565733</v>
      </c>
      <c r="F47" s="49"/>
    </row>
    <row r="48" spans="1:6">
      <c r="A48" s="54">
        <v>402</v>
      </c>
      <c r="B48" s="49"/>
      <c r="C48" s="49"/>
      <c r="D48" s="49"/>
      <c r="E48" s="49"/>
      <c r="F48" s="49"/>
    </row>
    <row r="49" spans="1:6">
      <c r="A49" s="54">
        <v>403</v>
      </c>
      <c r="B49" s="49"/>
      <c r="C49" s="49"/>
      <c r="D49" s="49">
        <v>18.204183266932269</v>
      </c>
      <c r="E49" s="4">
        <v>8.1474103585657378</v>
      </c>
      <c r="F49" s="49"/>
    </row>
    <row r="50" spans="1:6">
      <c r="A50" s="54">
        <v>500</v>
      </c>
      <c r="B50" s="4">
        <v>74.129482071713142</v>
      </c>
      <c r="C50" s="4">
        <v>100.9691235059761</v>
      </c>
      <c r="D50" s="4">
        <v>115.898406374502</v>
      </c>
      <c r="E50" s="4">
        <v>30.167330677290842</v>
      </c>
      <c r="F50" s="49"/>
    </row>
    <row r="51" spans="1:6">
      <c r="A51" s="54">
        <v>501</v>
      </c>
      <c r="B51" s="4">
        <v>50.592629482071715</v>
      </c>
      <c r="C51" s="4">
        <v>70.904382470119529</v>
      </c>
      <c r="D51" s="4">
        <v>83.271912350597617</v>
      </c>
      <c r="E51" s="4">
        <v>42.278884462151396</v>
      </c>
      <c r="F51" s="49"/>
    </row>
    <row r="52" spans="1:6">
      <c r="A52" s="54">
        <v>502</v>
      </c>
      <c r="B52" s="49"/>
      <c r="C52" s="49"/>
      <c r="D52" s="49"/>
      <c r="E52" s="49"/>
      <c r="F52" s="4">
        <v>10.355347839411586</v>
      </c>
    </row>
    <row r="53" spans="1:6">
      <c r="A53" s="54">
        <v>503</v>
      </c>
      <c r="B53" s="49"/>
      <c r="C53" s="4">
        <v>11.719999999999999</v>
      </c>
      <c r="D53" s="49">
        <v>11.66</v>
      </c>
      <c r="E53" s="4">
        <v>5.0600000000000005</v>
      </c>
      <c r="F53" s="49"/>
    </row>
    <row r="54" spans="1:6">
      <c r="A54" s="54">
        <v>640</v>
      </c>
      <c r="B54" s="49"/>
      <c r="C54" s="49"/>
      <c r="D54" s="49"/>
      <c r="E54" s="49"/>
      <c r="F54" s="4">
        <v>7.4531872509960166</v>
      </c>
    </row>
    <row r="55" spans="1:6">
      <c r="A55" s="54">
        <v>819</v>
      </c>
      <c r="B55" s="4">
        <v>48.846613545816737</v>
      </c>
      <c r="C55" s="4">
        <v>39.333665338645417</v>
      </c>
      <c r="D55" s="4">
        <v>64.75298804780877</v>
      </c>
      <c r="E55" s="4">
        <v>21.850199203187252</v>
      </c>
      <c r="F55" s="49"/>
    </row>
    <row r="56" spans="1:6">
      <c r="A56" s="54">
        <v>940</v>
      </c>
      <c r="B56" s="4">
        <v>49.668326693227094</v>
      </c>
      <c r="C56" s="4">
        <v>30.790836653386453</v>
      </c>
      <c r="D56" s="4">
        <v>54.537848605577693</v>
      </c>
      <c r="E56" s="4">
        <v>15.333067729083666</v>
      </c>
      <c r="F56" s="49"/>
    </row>
    <row r="59" spans="1:6">
      <c r="A59" s="63" t="s">
        <v>101</v>
      </c>
    </row>
    <row r="60" spans="1:6">
      <c r="A60" s="50" t="s">
        <v>67</v>
      </c>
      <c r="B60" s="50" t="s">
        <v>62</v>
      </c>
      <c r="C60" s="50" t="s">
        <v>63</v>
      </c>
      <c r="D60" s="50" t="s">
        <v>64</v>
      </c>
      <c r="E60" s="50" t="s">
        <v>65</v>
      </c>
      <c r="F60" s="50" t="s">
        <v>66</v>
      </c>
    </row>
    <row r="61" spans="1:6">
      <c r="A61" s="51" t="s">
        <v>68</v>
      </c>
      <c r="B61" s="3" t="s">
        <v>82</v>
      </c>
      <c r="C61" s="3" t="s">
        <v>82</v>
      </c>
      <c r="D61" s="3" t="s">
        <v>82</v>
      </c>
      <c r="E61" s="3" t="s">
        <v>71</v>
      </c>
      <c r="F61" s="3" t="s">
        <v>71</v>
      </c>
    </row>
    <row r="62" spans="1:6">
      <c r="A62" s="52" t="s">
        <v>72</v>
      </c>
      <c r="B62" s="3" t="s">
        <v>83</v>
      </c>
      <c r="C62" s="3" t="s">
        <v>83</v>
      </c>
      <c r="D62" s="3" t="s">
        <v>83</v>
      </c>
      <c r="E62" s="3" t="s">
        <v>75</v>
      </c>
      <c r="F62" s="3" t="s">
        <v>75</v>
      </c>
    </row>
    <row r="63" spans="1:6">
      <c r="A63" s="53" t="s">
        <v>76</v>
      </c>
      <c r="B63" s="3" t="s">
        <v>84</v>
      </c>
      <c r="C63" s="3" t="s">
        <v>84</v>
      </c>
      <c r="D63" s="3" t="s">
        <v>84</v>
      </c>
      <c r="E63" s="3" t="s">
        <v>84</v>
      </c>
      <c r="F63" s="3" t="s">
        <v>84</v>
      </c>
    </row>
    <row r="65" spans="1:6">
      <c r="A65" s="63" t="s">
        <v>94</v>
      </c>
    </row>
    <row r="66" spans="1:6">
      <c r="A66" s="48" t="s">
        <v>77</v>
      </c>
      <c r="B66" s="48" t="s">
        <v>62</v>
      </c>
      <c r="C66" s="48" t="s">
        <v>63</v>
      </c>
      <c r="D66" s="48" t="s">
        <v>64</v>
      </c>
      <c r="E66" s="48" t="s">
        <v>65</v>
      </c>
      <c r="F66" s="48" t="s">
        <v>66</v>
      </c>
    </row>
    <row r="67" spans="1:6">
      <c r="A67" s="54">
        <v>103</v>
      </c>
      <c r="B67" s="4">
        <v>2.8798076923076925</v>
      </c>
      <c r="C67" s="4">
        <v>2.0480769230769229</v>
      </c>
      <c r="D67" s="4">
        <v>3.6538461538461542</v>
      </c>
      <c r="E67" s="4">
        <v>1.7548076923076923</v>
      </c>
      <c r="F67" s="4">
        <v>1.7740384615384617</v>
      </c>
    </row>
    <row r="68" spans="1:6">
      <c r="A68" s="54">
        <v>303</v>
      </c>
      <c r="B68" s="4">
        <v>6.9663461538461533</v>
      </c>
      <c r="C68" s="4">
        <v>8.2836538461538467</v>
      </c>
      <c r="D68" s="4">
        <v>5.697115384615385</v>
      </c>
      <c r="E68" s="4">
        <v>5.0769230769230766</v>
      </c>
      <c r="F68" s="4">
        <v>2.2884615384615388</v>
      </c>
    </row>
    <row r="69" spans="1:6">
      <c r="A69" s="54">
        <v>701</v>
      </c>
      <c r="B69" s="4">
        <v>3.9086538461538463</v>
      </c>
      <c r="C69" s="4">
        <v>4.5144230769230766</v>
      </c>
      <c r="D69" s="4">
        <v>7.052884615384615</v>
      </c>
      <c r="E69" s="4">
        <v>5.3701923076923066</v>
      </c>
      <c r="F69" s="4">
        <v>2.8605769230769229</v>
      </c>
    </row>
    <row r="70" spans="1:6">
      <c r="A70" s="54">
        <v>702</v>
      </c>
      <c r="B70" s="4">
        <v>11.173076923076922</v>
      </c>
      <c r="C70" s="4">
        <v>16.697115384615387</v>
      </c>
      <c r="D70" s="4">
        <v>16.735576923076923</v>
      </c>
      <c r="E70" s="4">
        <v>12.865384615384617</v>
      </c>
      <c r="F70" s="4">
        <v>7.3125</v>
      </c>
    </row>
    <row r="71" spans="1:6">
      <c r="A71" s="54">
        <v>703</v>
      </c>
      <c r="B71" s="4">
        <v>10.634615384615385</v>
      </c>
      <c r="C71" s="4">
        <v>22.903846153846157</v>
      </c>
      <c r="D71" s="4">
        <v>26.197115384615387</v>
      </c>
      <c r="E71" s="4">
        <v>21.177884615384613</v>
      </c>
      <c r="F71" s="4">
        <v>12.35576923076923</v>
      </c>
    </row>
    <row r="72" spans="1:6">
      <c r="A72" s="54">
        <v>704</v>
      </c>
      <c r="B72" s="4">
        <v>4.3028846153846159</v>
      </c>
      <c r="C72" s="4">
        <v>6.9423076923076916</v>
      </c>
      <c r="D72" s="4">
        <v>6.8461538461538467</v>
      </c>
      <c r="E72" s="4">
        <v>4.2644230769230766</v>
      </c>
      <c r="F72" s="49"/>
    </row>
    <row r="74" spans="1:6">
      <c r="A74" s="63" t="s">
        <v>102</v>
      </c>
    </row>
    <row r="75" spans="1:6">
      <c r="A75" s="50" t="s">
        <v>67</v>
      </c>
      <c r="B75" s="50" t="s">
        <v>62</v>
      </c>
      <c r="C75" s="50" t="s">
        <v>63</v>
      </c>
      <c r="D75" s="50" t="s">
        <v>64</v>
      </c>
      <c r="E75" s="50" t="s">
        <v>65</v>
      </c>
      <c r="F75" s="50" t="s">
        <v>66</v>
      </c>
    </row>
    <row r="76" spans="1:6">
      <c r="A76" s="51" t="s">
        <v>68</v>
      </c>
      <c r="B76" s="3" t="s">
        <v>85</v>
      </c>
      <c r="C76" s="3" t="s">
        <v>85</v>
      </c>
      <c r="D76" s="3" t="s">
        <v>85</v>
      </c>
      <c r="E76" s="3" t="s">
        <v>85</v>
      </c>
      <c r="F76" s="3" t="s">
        <v>70</v>
      </c>
    </row>
    <row r="77" spans="1:6">
      <c r="A77" s="52" t="s">
        <v>72</v>
      </c>
      <c r="B77" s="3" t="s">
        <v>86</v>
      </c>
      <c r="C77" s="3" t="s">
        <v>86</v>
      </c>
      <c r="D77" s="3" t="s">
        <v>86</v>
      </c>
      <c r="E77" s="3" t="s">
        <v>86</v>
      </c>
      <c r="F77" s="3" t="s">
        <v>74</v>
      </c>
    </row>
    <row r="78" spans="1:6">
      <c r="A78" s="53" t="s">
        <v>76</v>
      </c>
      <c r="B78" s="3" t="s">
        <v>87</v>
      </c>
      <c r="C78" s="3" t="s">
        <v>87</v>
      </c>
      <c r="D78" s="3" t="s">
        <v>87</v>
      </c>
      <c r="E78" s="3" t="s">
        <v>87</v>
      </c>
      <c r="F78" s="3" t="s">
        <v>88</v>
      </c>
    </row>
    <row r="80" spans="1:6">
      <c r="A80" s="63" t="s">
        <v>95</v>
      </c>
    </row>
    <row r="81" spans="1:6">
      <c r="A81" s="48" t="s">
        <v>77</v>
      </c>
      <c r="B81" s="48" t="s">
        <v>62</v>
      </c>
      <c r="C81" s="48" t="s">
        <v>63</v>
      </c>
      <c r="D81" s="48" t="s">
        <v>64</v>
      </c>
      <c r="E81" s="48" t="s">
        <v>65</v>
      </c>
      <c r="F81" s="48" t="s">
        <v>66</v>
      </c>
    </row>
    <row r="82" spans="1:6">
      <c r="A82" s="54">
        <v>2</v>
      </c>
      <c r="B82" s="4">
        <v>22.591346153846153</v>
      </c>
      <c r="C82" s="4">
        <v>50.730769230769226</v>
      </c>
      <c r="D82" s="4">
        <v>57.6875</v>
      </c>
      <c r="E82" s="4">
        <v>23.591346153846153</v>
      </c>
      <c r="F82" s="49"/>
    </row>
    <row r="83" spans="1:6">
      <c r="A83" s="54">
        <v>6</v>
      </c>
      <c r="B83" s="4">
        <v>12.120192307692307</v>
      </c>
      <c r="C83" s="4">
        <v>24.26923076923077</v>
      </c>
      <c r="D83" s="4">
        <v>25.230769230769234</v>
      </c>
      <c r="E83" s="4">
        <v>11.292307692307691</v>
      </c>
      <c r="F83" s="49"/>
    </row>
    <row r="84" spans="1:6">
      <c r="A84" s="54">
        <v>7</v>
      </c>
      <c r="B84" s="4">
        <v>1.9871794871794872</v>
      </c>
      <c r="C84" s="4">
        <v>5.9423076923076925</v>
      </c>
      <c r="D84" s="4">
        <v>4.9615384615384617</v>
      </c>
      <c r="E84" s="4">
        <v>3.4807692307692308</v>
      </c>
      <c r="F84" s="49"/>
    </row>
    <row r="85" spans="1:6">
      <c r="A85" s="54">
        <v>12</v>
      </c>
      <c r="B85" s="55">
        <v>7.5448717948717947</v>
      </c>
      <c r="C85" s="4">
        <v>7.9038461538461533</v>
      </c>
      <c r="D85" s="4">
        <v>7.2259615384615383</v>
      </c>
      <c r="E85" s="4">
        <v>4.5288461538461533</v>
      </c>
      <c r="F85" s="49"/>
    </row>
    <row r="86" spans="1:6">
      <c r="A86" s="54">
        <v>14</v>
      </c>
      <c r="B86" s="4">
        <v>10.70673076923077</v>
      </c>
      <c r="C86" s="4">
        <v>27.067307692307693</v>
      </c>
      <c r="D86" s="4">
        <v>27.576923076923077</v>
      </c>
      <c r="E86" s="4">
        <v>11.384615384615383</v>
      </c>
      <c r="F86" s="49"/>
    </row>
    <row r="87" spans="1:6">
      <c r="A87" s="54">
        <v>17</v>
      </c>
      <c r="B87" s="4">
        <v>18.22596153846154</v>
      </c>
      <c r="C87" s="4">
        <v>33.88942307692308</v>
      </c>
      <c r="D87" s="4">
        <v>28.956730769230766</v>
      </c>
      <c r="E87" s="4">
        <v>10.956730769230768</v>
      </c>
      <c r="F87" s="49"/>
    </row>
    <row r="88" spans="1:6">
      <c r="A88" s="54">
        <v>101</v>
      </c>
      <c r="B88" s="4">
        <v>10.33173076923077</v>
      </c>
      <c r="C88" s="4">
        <v>19.20673076923077</v>
      </c>
      <c r="D88" s="4">
        <v>18.399038461538463</v>
      </c>
      <c r="E88" s="4">
        <v>9.9961538461538453</v>
      </c>
      <c r="F88" s="49"/>
    </row>
    <row r="89" spans="1:6">
      <c r="A89" s="54">
        <v>147</v>
      </c>
      <c r="B89" s="49"/>
      <c r="C89" s="49"/>
      <c r="D89" s="49"/>
      <c r="E89" s="49"/>
      <c r="F89" s="4">
        <v>7.5865384615384608</v>
      </c>
    </row>
    <row r="90" spans="1:6">
      <c r="A90" s="54">
        <v>181</v>
      </c>
      <c r="B90" s="4">
        <v>16.721153846153847</v>
      </c>
      <c r="C90" s="4">
        <v>23.706730769230766</v>
      </c>
      <c r="D90" s="4">
        <v>26.802884615384617</v>
      </c>
      <c r="E90" s="4">
        <v>13.692307692307693</v>
      </c>
      <c r="F90" s="49"/>
    </row>
    <row r="91" spans="1:6">
      <c r="A91" s="54">
        <v>182</v>
      </c>
      <c r="B91" s="4">
        <v>12.5625</v>
      </c>
      <c r="C91" s="4">
        <v>27.375</v>
      </c>
      <c r="D91" s="4">
        <v>30.158653846153847</v>
      </c>
      <c r="E91" s="4">
        <v>13.515384615384614</v>
      </c>
      <c r="F91" s="49"/>
    </row>
    <row r="92" spans="1:6">
      <c r="A92" s="54">
        <v>189</v>
      </c>
      <c r="B92" s="49"/>
      <c r="C92" s="49"/>
      <c r="D92" s="49"/>
      <c r="E92" s="49"/>
      <c r="F92" s="4">
        <v>9.9423076923076916</v>
      </c>
    </row>
    <row r="93" spans="1:6">
      <c r="A93" s="54">
        <v>241</v>
      </c>
      <c r="B93" s="49"/>
      <c r="C93" s="49"/>
      <c r="D93" s="49"/>
      <c r="E93" s="49"/>
      <c r="F93" s="4">
        <v>10.129807692307693</v>
      </c>
    </row>
    <row r="94" spans="1:6">
      <c r="A94" s="54">
        <v>300</v>
      </c>
      <c r="B94" s="49"/>
      <c r="C94" s="49"/>
      <c r="D94" s="49"/>
      <c r="E94" s="49"/>
      <c r="F94" s="4">
        <v>17.634615384615387</v>
      </c>
    </row>
    <row r="95" spans="1:6">
      <c r="A95" s="54">
        <v>301</v>
      </c>
      <c r="B95" s="4">
        <v>44.990384615384613</v>
      </c>
      <c r="C95" s="4">
        <v>93.504807692307708</v>
      </c>
      <c r="D95" s="4">
        <v>95.913461538461533</v>
      </c>
      <c r="E95" s="4">
        <v>51.242307692307691</v>
      </c>
      <c r="F95" s="49"/>
    </row>
    <row r="96" spans="1:6">
      <c r="A96" s="54">
        <v>302</v>
      </c>
      <c r="B96" s="4">
        <v>35.717948717948723</v>
      </c>
      <c r="C96" s="4">
        <v>69.009615384615387</v>
      </c>
      <c r="D96" s="4">
        <v>73.899038461538467</v>
      </c>
      <c r="E96" s="4">
        <v>29.1875</v>
      </c>
      <c r="F96" s="49"/>
    </row>
    <row r="97" spans="1:6">
      <c r="A97" s="54">
        <v>401</v>
      </c>
      <c r="B97" s="4">
        <v>22.149038461538463</v>
      </c>
      <c r="C97" s="4">
        <v>66.48557692307692</v>
      </c>
      <c r="D97" s="4">
        <v>93.40865384615384</v>
      </c>
      <c r="E97" s="4">
        <v>47.973076923076917</v>
      </c>
      <c r="F97" s="49"/>
    </row>
    <row r="98" spans="1:6">
      <c r="A98" s="54">
        <v>501</v>
      </c>
      <c r="B98" s="4">
        <v>20.615384615384613</v>
      </c>
      <c r="C98" s="4">
        <v>54.043269230769226</v>
      </c>
      <c r="D98" s="4">
        <v>65.13942307692308</v>
      </c>
      <c r="E98" s="4">
        <v>39.254807692307693</v>
      </c>
      <c r="F98" s="49"/>
    </row>
    <row r="99" spans="1:6">
      <c r="A99" s="54">
        <v>502</v>
      </c>
      <c r="B99" s="49"/>
      <c r="C99" s="49"/>
      <c r="D99" s="49"/>
      <c r="E99" s="49"/>
      <c r="F99" s="4">
        <v>13.649038461538462</v>
      </c>
    </row>
    <row r="100" spans="1:6">
      <c r="A100" s="54">
        <v>503</v>
      </c>
      <c r="B100" s="49"/>
      <c r="C100" s="4">
        <v>24.730769230769234</v>
      </c>
      <c r="D100" s="4">
        <v>11.432692307692307</v>
      </c>
      <c r="E100" s="4">
        <v>4.5673076923076925</v>
      </c>
      <c r="F100" s="49"/>
    </row>
    <row r="101" spans="1:6">
      <c r="A101" s="54">
        <v>640</v>
      </c>
      <c r="B101" s="49"/>
      <c r="C101" s="49"/>
      <c r="D101" s="49"/>
      <c r="E101" s="49"/>
      <c r="F101" s="4">
        <v>8.6057692307692299</v>
      </c>
    </row>
    <row r="102" spans="1:6">
      <c r="A102" s="54">
        <v>819</v>
      </c>
      <c r="B102" s="4">
        <v>19.514423076923077</v>
      </c>
      <c r="C102" s="4">
        <v>33.110576923076927</v>
      </c>
      <c r="D102" s="4">
        <v>37.644230769230766</v>
      </c>
      <c r="E102" s="4">
        <v>16.511538461538461</v>
      </c>
      <c r="F102" s="49"/>
    </row>
    <row r="103" spans="1:6">
      <c r="A103" s="54">
        <v>940</v>
      </c>
      <c r="B103" s="4">
        <v>13.908653846153847</v>
      </c>
      <c r="C103" s="4">
        <v>23.403846153846153</v>
      </c>
      <c r="D103" s="4">
        <v>22.754807692307693</v>
      </c>
      <c r="E103" s="4">
        <v>11.861538461538462</v>
      </c>
      <c r="F103" s="49"/>
    </row>
    <row r="106" spans="1:6">
      <c r="A106" s="63" t="s">
        <v>103</v>
      </c>
    </row>
    <row r="107" spans="1:6">
      <c r="A107" s="50" t="s">
        <v>67</v>
      </c>
      <c r="B107" s="50" t="s">
        <v>62</v>
      </c>
      <c r="C107" s="50" t="s">
        <v>63</v>
      </c>
      <c r="D107" s="50" t="s">
        <v>64</v>
      </c>
      <c r="E107" s="50" t="s">
        <v>65</v>
      </c>
      <c r="F107" s="50" t="s">
        <v>66</v>
      </c>
    </row>
    <row r="108" spans="1:6">
      <c r="A108" s="51" t="s">
        <v>68</v>
      </c>
      <c r="B108" s="3" t="s">
        <v>89</v>
      </c>
      <c r="C108" s="3" t="s">
        <v>89</v>
      </c>
      <c r="D108" s="3" t="s">
        <v>89</v>
      </c>
      <c r="E108" s="3" t="s">
        <v>89</v>
      </c>
      <c r="F108" s="3" t="s">
        <v>71</v>
      </c>
    </row>
    <row r="109" spans="1:6">
      <c r="A109" s="52" t="s">
        <v>72</v>
      </c>
      <c r="B109" s="3" t="s">
        <v>90</v>
      </c>
      <c r="C109" s="3" t="s">
        <v>90</v>
      </c>
      <c r="D109" s="3" t="s">
        <v>90</v>
      </c>
      <c r="E109" s="3" t="s">
        <v>90</v>
      </c>
      <c r="F109" s="3" t="s">
        <v>90</v>
      </c>
    </row>
    <row r="110" spans="1:6">
      <c r="A110" s="53" t="s">
        <v>76</v>
      </c>
      <c r="B110" s="3" t="s">
        <v>84</v>
      </c>
      <c r="C110" s="3" t="s">
        <v>84</v>
      </c>
      <c r="D110" s="3" t="s">
        <v>84</v>
      </c>
      <c r="E110" s="3" t="s">
        <v>84</v>
      </c>
      <c r="F110" s="3" t="s">
        <v>84</v>
      </c>
    </row>
    <row r="112" spans="1:6">
      <c r="A112" s="63" t="s">
        <v>96</v>
      </c>
    </row>
    <row r="113" spans="1:6">
      <c r="A113" s="48" t="s">
        <v>77</v>
      </c>
      <c r="B113" s="48" t="s">
        <v>62</v>
      </c>
      <c r="C113" s="48" t="s">
        <v>63</v>
      </c>
      <c r="D113" s="48" t="s">
        <v>64</v>
      </c>
      <c r="E113" s="48" t="s">
        <v>65</v>
      </c>
      <c r="F113" s="48" t="s">
        <v>66</v>
      </c>
    </row>
    <row r="114" spans="1:6">
      <c r="A114" s="54">
        <v>103</v>
      </c>
      <c r="B114" s="4">
        <v>3.0368852459016393</v>
      </c>
      <c r="C114" s="4">
        <v>5.0532786885245899</v>
      </c>
      <c r="D114" s="4">
        <v>3.2172131147540983</v>
      </c>
      <c r="E114" s="4">
        <v>2.4795081967213113</v>
      </c>
      <c r="F114" s="4">
        <v>2.5245901639344259</v>
      </c>
    </row>
    <row r="115" spans="1:6">
      <c r="A115" s="54">
        <v>303</v>
      </c>
      <c r="B115" s="4">
        <v>6.1475409836065564</v>
      </c>
      <c r="C115" s="4">
        <v>6.8606557377049171</v>
      </c>
      <c r="D115" s="4">
        <v>6.4590163934426226</v>
      </c>
      <c r="E115" s="4">
        <v>5.2</v>
      </c>
      <c r="F115" s="4">
        <v>1.6065573770491803</v>
      </c>
    </row>
    <row r="116" spans="1:6">
      <c r="A116" s="54">
        <v>701</v>
      </c>
      <c r="B116" s="4">
        <v>3.307377049180328</v>
      </c>
      <c r="C116" s="4">
        <v>6.6147540983606561</v>
      </c>
      <c r="D116" s="4">
        <v>7.0122950819672134</v>
      </c>
      <c r="E116" s="4">
        <v>5.2</v>
      </c>
      <c r="F116" s="4">
        <v>2.1229508196721314</v>
      </c>
    </row>
    <row r="117" spans="1:6">
      <c r="A117" s="54">
        <v>702</v>
      </c>
      <c r="B117" s="4">
        <v>4.1024590163934418</v>
      </c>
      <c r="C117" s="4">
        <v>9.0860655737704921</v>
      </c>
      <c r="D117" s="4">
        <v>9.2950819672131146</v>
      </c>
      <c r="E117" s="4">
        <v>8.3483606557377055</v>
      </c>
      <c r="F117" s="4">
        <v>5</v>
      </c>
    </row>
    <row r="118" spans="1:6">
      <c r="A118" s="54">
        <v>703</v>
      </c>
      <c r="B118" s="4">
        <v>7.6065573770491808</v>
      </c>
      <c r="C118" s="4">
        <v>15.967213114754099</v>
      </c>
      <c r="D118" s="4">
        <v>17.819672131147541</v>
      </c>
      <c r="E118" s="4">
        <v>15.413934426229508</v>
      </c>
      <c r="F118" s="4">
        <v>7.0942622950819683</v>
      </c>
    </row>
    <row r="120" spans="1:6">
      <c r="A120" s="63" t="s">
        <v>104</v>
      </c>
    </row>
    <row r="121" spans="1:6">
      <c r="A121" s="50" t="s">
        <v>67</v>
      </c>
      <c r="B121" s="50" t="s">
        <v>62</v>
      </c>
      <c r="C121" s="50" t="s">
        <v>63</v>
      </c>
      <c r="D121" s="50" t="s">
        <v>64</v>
      </c>
      <c r="E121" s="50" t="s">
        <v>65</v>
      </c>
      <c r="F121" s="50" t="s">
        <v>66</v>
      </c>
    </row>
    <row r="122" spans="1:6">
      <c r="A122" s="51" t="s">
        <v>68</v>
      </c>
      <c r="B122" s="3" t="s">
        <v>85</v>
      </c>
      <c r="C122" s="3" t="s">
        <v>85</v>
      </c>
      <c r="D122" s="3" t="s">
        <v>85</v>
      </c>
      <c r="E122" s="3" t="s">
        <v>85</v>
      </c>
      <c r="F122" s="3" t="s">
        <v>70</v>
      </c>
    </row>
    <row r="123" spans="1:6">
      <c r="A123" s="52" t="s">
        <v>72</v>
      </c>
      <c r="B123" s="3" t="s">
        <v>86</v>
      </c>
      <c r="C123" s="3" t="s">
        <v>86</v>
      </c>
      <c r="D123" s="3" t="s">
        <v>86</v>
      </c>
      <c r="E123" s="3" t="s">
        <v>86</v>
      </c>
      <c r="F123" s="3" t="s">
        <v>74</v>
      </c>
    </row>
    <row r="124" spans="1:6">
      <c r="A124" s="53" t="s">
        <v>76</v>
      </c>
      <c r="B124" s="3" t="s">
        <v>87</v>
      </c>
      <c r="C124" s="3" t="s">
        <v>87</v>
      </c>
      <c r="D124" s="3" t="s">
        <v>87</v>
      </c>
      <c r="E124" s="3" t="s">
        <v>87</v>
      </c>
      <c r="F124" s="3" t="s">
        <v>88</v>
      </c>
    </row>
    <row r="126" spans="1:6">
      <c r="A126" s="63" t="s">
        <v>97</v>
      </c>
    </row>
    <row r="127" spans="1:6">
      <c r="A127" s="48" t="s">
        <v>77</v>
      </c>
      <c r="B127" s="48" t="s">
        <v>62</v>
      </c>
      <c r="C127" s="48" t="s">
        <v>63</v>
      </c>
      <c r="D127" s="48" t="s">
        <v>64</v>
      </c>
      <c r="E127" s="48" t="s">
        <v>65</v>
      </c>
      <c r="F127" s="48" t="s">
        <v>66</v>
      </c>
    </row>
    <row r="128" spans="1:6">
      <c r="A128" s="54">
        <v>147</v>
      </c>
      <c r="B128" s="4">
        <v>14.627049180327869</v>
      </c>
      <c r="C128" s="4">
        <v>28.96311475409836</v>
      </c>
      <c r="D128" s="4">
        <v>27.344262295081965</v>
      </c>
      <c r="E128" s="4">
        <v>14.422131147540984</v>
      </c>
      <c r="F128" s="4">
        <v>5.4344262295081966</v>
      </c>
    </row>
    <row r="129" spans="1:6">
      <c r="A129" s="54">
        <v>189</v>
      </c>
      <c r="B129" s="4">
        <v>23.192622950819672</v>
      </c>
      <c r="C129" s="4">
        <v>28.96311475409836</v>
      </c>
      <c r="D129" s="4">
        <v>30.561475409836063</v>
      </c>
      <c r="E129" s="4">
        <v>19.036885245901637</v>
      </c>
      <c r="F129" s="4">
        <v>10.262295081967213</v>
      </c>
    </row>
    <row r="130" spans="1:6">
      <c r="A130" s="54">
        <v>241</v>
      </c>
      <c r="B130" s="4">
        <v>15.799180327868854</v>
      </c>
      <c r="C130" s="4">
        <v>25.307377049180328</v>
      </c>
      <c r="D130" s="4">
        <v>24.950819672131146</v>
      </c>
      <c r="E130" s="4">
        <v>17.180327868852459</v>
      </c>
      <c r="F130" s="4">
        <v>10.71311475409836</v>
      </c>
    </row>
    <row r="131" spans="1:6">
      <c r="A131" s="54">
        <v>300</v>
      </c>
      <c r="B131" s="4">
        <v>23.840163934426229</v>
      </c>
      <c r="C131" s="4">
        <v>47.872950819672127</v>
      </c>
      <c r="D131" s="4">
        <v>55.233606557377044</v>
      </c>
      <c r="E131" s="4">
        <v>33.57377049180328</v>
      </c>
      <c r="F131" s="4">
        <v>13.299180327868852</v>
      </c>
    </row>
    <row r="132" spans="1:6">
      <c r="A132" s="54">
        <v>402</v>
      </c>
      <c r="B132" s="49"/>
      <c r="C132" s="4">
        <v>31.10382513661202</v>
      </c>
      <c r="D132" s="4">
        <v>43.036885245901637</v>
      </c>
      <c r="E132" s="4">
        <v>15.590163934426229</v>
      </c>
      <c r="F132" s="49"/>
    </row>
    <row r="133" spans="1:6">
      <c r="A133" s="54">
        <v>502</v>
      </c>
      <c r="B133" s="4">
        <v>18.825136612021858</v>
      </c>
      <c r="C133" s="4">
        <v>32.024590163934427</v>
      </c>
      <c r="D133" s="4">
        <v>36.786885245901644</v>
      </c>
      <c r="E133" s="4">
        <v>21.352459016393443</v>
      </c>
      <c r="F133" s="4">
        <v>8.4139344262295079</v>
      </c>
    </row>
    <row r="134" spans="1:6">
      <c r="A134" s="54">
        <v>640</v>
      </c>
      <c r="B134" s="4">
        <v>11.635245901639344</v>
      </c>
      <c r="C134" s="4">
        <v>21.971311475409838</v>
      </c>
      <c r="D134" s="4">
        <v>20.622950819672127</v>
      </c>
      <c r="E134" s="4">
        <v>16.397540983606557</v>
      </c>
      <c r="F134" s="4">
        <v>7.0040983606557381</v>
      </c>
    </row>
  </sheetData>
  <conditionalFormatting sqref="B26:B56 D26:D56">
    <cfRule type="cellIs" dxfId="32" priority="40" stopIfTrue="1" operator="between">
      <formula>1</formula>
      <formula>15</formula>
    </cfRule>
    <cfRule type="cellIs" dxfId="31" priority="41" stopIfTrue="1" operator="between">
      <formula>15</formula>
      <formula>45</formula>
    </cfRule>
    <cfRule type="cellIs" dxfId="30" priority="42" stopIfTrue="1" operator="greaterThan">
      <formula>45</formula>
    </cfRule>
  </conditionalFormatting>
  <conditionalFormatting sqref="F82:F103 E26:F56 C10:C15">
    <cfRule type="cellIs" dxfId="29" priority="37" stopIfTrue="1" operator="between">
      <formula>1</formula>
      <formula>6</formula>
    </cfRule>
    <cfRule type="cellIs" dxfId="28" priority="38" stopIfTrue="1" operator="between">
      <formula>6</formula>
      <formula>18</formula>
    </cfRule>
    <cfRule type="cellIs" dxfId="27" priority="39" stopIfTrue="1" operator="greaterThan">
      <formula>18</formula>
    </cfRule>
  </conditionalFormatting>
  <conditionalFormatting sqref="C26:C56">
    <cfRule type="cellIs" dxfId="26" priority="34" stopIfTrue="1" operator="between">
      <formula>1</formula>
      <formula>13</formula>
    </cfRule>
    <cfRule type="cellIs" dxfId="25" priority="35" stopIfTrue="1" operator="between">
      <formula>13</formula>
      <formula>40</formula>
    </cfRule>
    <cfRule type="cellIs" dxfId="24" priority="36" stopIfTrue="1" operator="greaterThan">
      <formula>40</formula>
    </cfRule>
  </conditionalFormatting>
  <conditionalFormatting sqref="B10:B15 D10:D15">
    <cfRule type="cellIs" dxfId="23" priority="31" stopIfTrue="1" operator="between">
      <formula>1</formula>
      <formula>10</formula>
    </cfRule>
    <cfRule type="cellIs" dxfId="22" priority="32" stopIfTrue="1" operator="between">
      <formula>10</formula>
      <formula>26</formula>
    </cfRule>
    <cfRule type="cellIs" dxfId="21" priority="33" stopIfTrue="1" operator="greaterThan">
      <formula>26</formula>
    </cfRule>
  </conditionalFormatting>
  <conditionalFormatting sqref="E10:F15">
    <cfRule type="cellIs" dxfId="20" priority="28" stopIfTrue="1" operator="between">
      <formula>1</formula>
      <formula>5</formula>
    </cfRule>
    <cfRule type="cellIs" dxfId="19" priority="29" stopIfTrue="1" operator="between">
      <formula>5</formula>
      <formula>9</formula>
    </cfRule>
    <cfRule type="cellIs" dxfId="18" priority="30" stopIfTrue="1" operator="greaterThan">
      <formula>9</formula>
    </cfRule>
  </conditionalFormatting>
  <conditionalFormatting sqref="B67:D72">
    <cfRule type="cellIs" dxfId="17" priority="25" stopIfTrue="1" operator="between">
      <formula>1</formula>
      <formula>5</formula>
    </cfRule>
    <cfRule type="cellIs" dxfId="16" priority="26" stopIfTrue="1" operator="between">
      <formula>5</formula>
      <formula>13</formula>
    </cfRule>
    <cfRule type="cellIs" dxfId="15" priority="27" stopIfTrue="1" operator="greaterThan">
      <formula>13</formula>
    </cfRule>
  </conditionalFormatting>
  <conditionalFormatting sqref="E67:F72">
    <cfRule type="cellIs" dxfId="14" priority="19" stopIfTrue="1" operator="between">
      <formula>1</formula>
      <formula>5</formula>
    </cfRule>
    <cfRule type="cellIs" dxfId="13" priority="20" stopIfTrue="1" operator="between">
      <formula>5</formula>
      <formula>9</formula>
    </cfRule>
    <cfRule type="cellIs" dxfId="12" priority="21" stopIfTrue="1" operator="greaterThan">
      <formula>9</formula>
    </cfRule>
  </conditionalFormatting>
  <conditionalFormatting sqref="B128:E134 B82:E103">
    <cfRule type="cellIs" dxfId="11" priority="16" stopIfTrue="1" operator="between">
      <formula>1</formula>
      <formula>7</formula>
    </cfRule>
    <cfRule type="cellIs" dxfId="10" priority="17" stopIfTrue="1" operator="between">
      <formula>7</formula>
      <formula>22</formula>
    </cfRule>
    <cfRule type="cellIs" dxfId="9" priority="18" stopIfTrue="1" operator="greaterThan">
      <formula>22</formula>
    </cfRule>
  </conditionalFormatting>
  <conditionalFormatting sqref="B114:E118">
    <cfRule type="cellIs" dxfId="8" priority="10" stopIfTrue="1" operator="between">
      <formula>1</formula>
      <formula>5</formula>
    </cfRule>
    <cfRule type="cellIs" dxfId="7" priority="11" stopIfTrue="1" operator="between">
      <formula>5</formula>
      <formula>10</formula>
    </cfRule>
    <cfRule type="cellIs" dxfId="6" priority="12" stopIfTrue="1" operator="greaterThan">
      <formula>10</formula>
    </cfRule>
  </conditionalFormatting>
  <conditionalFormatting sqref="F114:F118">
    <cfRule type="cellIs" dxfId="5" priority="7" stopIfTrue="1" operator="between">
      <formula>5</formula>
      <formula>10</formula>
    </cfRule>
    <cfRule type="cellIs" dxfId="4" priority="8" stopIfTrue="1" operator="between">
      <formula>1</formula>
      <formula>5</formula>
    </cfRule>
    <cfRule type="cellIs" dxfId="3" priority="9" stopIfTrue="1" operator="greaterThan">
      <formula>9</formula>
    </cfRule>
  </conditionalFormatting>
  <conditionalFormatting sqref="F128:F134">
    <cfRule type="cellIs" dxfId="2" priority="1" stopIfTrue="1" operator="between">
      <formula>1</formula>
      <formula>6</formula>
    </cfRule>
    <cfRule type="cellIs" dxfId="1" priority="2" stopIfTrue="1" operator="between">
      <formula>7</formula>
      <formula>22</formula>
    </cfRule>
    <cfRule type="cellIs" dxfId="0" priority="3" stopIfTrue="1" operator="greaterThan">
      <formula>18</formula>
    </cfRule>
  </conditionalFormatting>
  <printOptions horizontalCentered="1"/>
  <pageMargins left="0.7" right="0.7" top="0.75" bottom="0.75" header="0.3" footer="0.3"/>
  <pageSetup scale="79" fitToHeight="3" orientation="portrait" r:id="rId1"/>
  <headerFooter>
    <oddHeader>&amp;L&amp;"-,Bold"&amp;13Boarding Counts per Hour, by Class and Time of Day</oddHeader>
    <oddFooter>&amp;LBPH Targets by Class and Time of Day&amp;RGreater Sudbury Transit</oddFooter>
  </headerFooter>
  <rowBreaks count="2" manualBreakCount="2">
    <brk id="57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Ridership Summary</vt:lpstr>
      <vt:lpstr>Boarding Counts per Hour</vt:lpstr>
    </vt:vector>
  </TitlesOfParts>
  <Company>The City Of Greater Sudbury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tek03trn</dc:creator>
  <cp:lastModifiedBy>prg02itd</cp:lastModifiedBy>
  <cp:lastPrinted>2015-11-04T19:25:44Z</cp:lastPrinted>
  <dcterms:created xsi:type="dcterms:W3CDTF">2015-09-28T12:14:48Z</dcterms:created>
  <dcterms:modified xsi:type="dcterms:W3CDTF">2015-12-14T16:22:47Z</dcterms:modified>
</cp:coreProperties>
</file>